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607E882D-B8E7-4D79-BCAB-75FC4C3A013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08_Městské muzeum a galerie" sheetId="12" r:id="rId1"/>
    <sheet name="216_Městská knihovna" sheetId="13" r:id="rId2"/>
    <sheet name="226_Tereza" sheetId="14" r:id="rId3"/>
    <sheet name="227_Domov seniorů" sheetId="15" r:id="rId4"/>
    <sheet name="310_Technické služby" sheetId="16" r:id="rId5"/>
    <sheet name="4002_MŠ Břetislavova" sheetId="17" r:id="rId6"/>
    <sheet name="4004_MŠ Hřbiotvní" sheetId="18" r:id="rId7"/>
    <sheet name="4005_MŠ Na Valtické" sheetId="19" r:id="rId8"/>
    <sheet name="4007_MŠ U Splavu" sheetId="20" r:id="rId9"/>
    <sheet name="4010_MŠ Okružní" sheetId="21" r:id="rId10"/>
    <sheet name="4011_MŠ Osvobození" sheetId="22" r:id="rId11"/>
    <sheet name="4204_ZŠ Komenského" sheetId="23" r:id="rId12"/>
    <sheet name="4205_ZŠ a MŠ Kpt. Nálepky" sheetId="24" r:id="rId13"/>
    <sheet name="4206_ZŠ a MŠ Kupkova" sheetId="25" r:id="rId14"/>
    <sheet name="4207_ZŠ Na Valtické" sheetId="26" r:id="rId15"/>
    <sheet name="4209_ZŠ Slovácká" sheetId="27" r:id="rId16"/>
    <sheet name="4211_ZŠ J. Noháče" sheetId="28" r:id="rId17"/>
    <sheet name="4306_ZUŠ" sheetId="2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29" l="1"/>
  <c r="O43" i="29"/>
  <c r="O46" i="29" s="1"/>
  <c r="O47" i="29" s="1"/>
  <c r="N43" i="29"/>
  <c r="N46" i="29" s="1"/>
  <c r="N47" i="29" s="1"/>
  <c r="M43" i="29"/>
  <c r="M46" i="29" s="1"/>
  <c r="M47" i="29" s="1"/>
  <c r="I43" i="29"/>
  <c r="I46" i="29" s="1"/>
  <c r="I47" i="29" s="1"/>
  <c r="H43" i="29"/>
  <c r="H46" i="29" s="1"/>
  <c r="H47" i="29" s="1"/>
  <c r="G43" i="29"/>
  <c r="G46" i="29" s="1"/>
  <c r="G47" i="29" s="1"/>
  <c r="F43" i="29"/>
  <c r="J43" i="29" s="1"/>
  <c r="E43" i="29"/>
  <c r="E46" i="29" s="1"/>
  <c r="D43" i="29"/>
  <c r="D46" i="29" s="1"/>
  <c r="D47" i="29" s="1"/>
  <c r="C43" i="29"/>
  <c r="C46" i="29" s="1"/>
  <c r="C47" i="29" s="1"/>
  <c r="K42" i="29"/>
  <c r="J42" i="29"/>
  <c r="J41" i="29"/>
  <c r="K41" i="29" s="1"/>
  <c r="K40" i="29"/>
  <c r="J40" i="29"/>
  <c r="J39" i="29"/>
  <c r="K39" i="29" s="1"/>
  <c r="K38" i="29"/>
  <c r="J38" i="29"/>
  <c r="O37" i="29"/>
  <c r="N37" i="29"/>
  <c r="M37" i="29"/>
  <c r="I37" i="29"/>
  <c r="H37" i="29"/>
  <c r="G37" i="29"/>
  <c r="F37" i="29"/>
  <c r="J37" i="29" s="1"/>
  <c r="E37" i="29"/>
  <c r="K37" i="29" s="1"/>
  <c r="D37" i="29"/>
  <c r="C37" i="29"/>
  <c r="K36" i="29"/>
  <c r="J36" i="29"/>
  <c r="K35" i="29"/>
  <c r="J35" i="29"/>
  <c r="K34" i="29"/>
  <c r="J34" i="29"/>
  <c r="K33" i="29"/>
  <c r="J33" i="29"/>
  <c r="J32" i="29"/>
  <c r="K32" i="29" s="1"/>
  <c r="J31" i="29"/>
  <c r="K31" i="29" s="1"/>
  <c r="J30" i="29"/>
  <c r="K30" i="29" s="1"/>
  <c r="K29" i="29"/>
  <c r="J29" i="29"/>
  <c r="J28" i="29"/>
  <c r="K28" i="29" s="1"/>
  <c r="K27" i="29"/>
  <c r="J27" i="29"/>
  <c r="J26" i="29"/>
  <c r="K26" i="29" s="1"/>
  <c r="K25" i="29"/>
  <c r="J25" i="29"/>
  <c r="J24" i="29"/>
  <c r="K24" i="29" s="1"/>
  <c r="F18" i="29"/>
  <c r="C18" i="29"/>
  <c r="E47" i="29" l="1"/>
  <c r="D45" i="29"/>
  <c r="F45" i="29"/>
  <c r="J45" i="29" s="1"/>
  <c r="H45" i="29"/>
  <c r="I45" i="29"/>
  <c r="F46" i="29"/>
  <c r="M45" i="29"/>
  <c r="C45" i="29"/>
  <c r="E45" i="29"/>
  <c r="K45" i="29" s="1"/>
  <c r="K43" i="29"/>
  <c r="N45" i="29"/>
  <c r="O45" i="29"/>
  <c r="J46" i="29" l="1"/>
  <c r="K46" i="29" s="1"/>
  <c r="F47" i="29"/>
  <c r="J47" i="29" s="1"/>
  <c r="K47" i="29" s="1"/>
  <c r="O43" i="28" l="1"/>
  <c r="O46" i="28" s="1"/>
  <c r="O47" i="28" s="1"/>
  <c r="N43" i="28"/>
  <c r="N46" i="28" s="1"/>
  <c r="N47" i="28" s="1"/>
  <c r="M43" i="28"/>
  <c r="M46" i="28" s="1"/>
  <c r="M47" i="28" s="1"/>
  <c r="I43" i="28"/>
  <c r="I46" i="28" s="1"/>
  <c r="I47" i="28" s="1"/>
  <c r="H43" i="28"/>
  <c r="H46" i="28" s="1"/>
  <c r="H47" i="28" s="1"/>
  <c r="G43" i="28"/>
  <c r="G46" i="28" s="1"/>
  <c r="G47" i="28" s="1"/>
  <c r="F43" i="28"/>
  <c r="J43" i="28" s="1"/>
  <c r="E43" i="28"/>
  <c r="E45" i="28" s="1"/>
  <c r="D43" i="28"/>
  <c r="D46" i="28" s="1"/>
  <c r="D47" i="28" s="1"/>
  <c r="C43" i="28"/>
  <c r="C45" i="28" s="1"/>
  <c r="J42" i="28"/>
  <c r="K42" i="28" s="1"/>
  <c r="K41" i="28"/>
  <c r="J41" i="28"/>
  <c r="K40" i="28"/>
  <c r="J40" i="28"/>
  <c r="J39" i="28"/>
  <c r="K39" i="28" s="1"/>
  <c r="K38" i="28"/>
  <c r="J38" i="28"/>
  <c r="O37" i="28"/>
  <c r="N37" i="28"/>
  <c r="M37" i="28"/>
  <c r="I37" i="28"/>
  <c r="H37" i="28"/>
  <c r="G37" i="28"/>
  <c r="F37" i="28"/>
  <c r="J37" i="28" s="1"/>
  <c r="E37" i="28"/>
  <c r="K37" i="28" s="1"/>
  <c r="D37" i="28"/>
  <c r="C37" i="28"/>
  <c r="J36" i="28"/>
  <c r="K36" i="28" s="1"/>
  <c r="J35" i="28"/>
  <c r="K35" i="28" s="1"/>
  <c r="K34" i="28"/>
  <c r="J34" i="28"/>
  <c r="J33" i="28"/>
  <c r="K33" i="28" s="1"/>
  <c r="J32" i="28"/>
  <c r="K32" i="28" s="1"/>
  <c r="J31" i="28"/>
  <c r="K31" i="28" s="1"/>
  <c r="J30" i="28"/>
  <c r="K30" i="28" s="1"/>
  <c r="K29" i="28"/>
  <c r="J29" i="28"/>
  <c r="K28" i="28"/>
  <c r="J28" i="28"/>
  <c r="J27" i="28"/>
  <c r="K27" i="28" s="1"/>
  <c r="J26" i="28"/>
  <c r="K26" i="28" s="1"/>
  <c r="K25" i="28"/>
  <c r="J25" i="28"/>
  <c r="J24" i="28"/>
  <c r="K24" i="28" s="1"/>
  <c r="F18" i="28"/>
  <c r="C18" i="28"/>
  <c r="K45" i="28" l="1"/>
  <c r="G45" i="28"/>
  <c r="C46" i="28"/>
  <c r="C47" i="28" s="1"/>
  <c r="H45" i="28"/>
  <c r="E46" i="28"/>
  <c r="F46" i="28"/>
  <c r="I45" i="28"/>
  <c r="D45" i="28"/>
  <c r="F45" i="28"/>
  <c r="J45" i="28" s="1"/>
  <c r="K43" i="28"/>
  <c r="M45" i="28"/>
  <c r="N45" i="28"/>
  <c r="O45" i="28"/>
  <c r="J46" i="28" l="1"/>
  <c r="F47" i="28"/>
  <c r="J47" i="28" s="1"/>
  <c r="E47" i="28"/>
  <c r="K47" i="28" s="1"/>
  <c r="K46" i="28"/>
  <c r="C45" i="27" l="1"/>
  <c r="O43" i="27"/>
  <c r="O46" i="27" s="1"/>
  <c r="O47" i="27" s="1"/>
  <c r="N43" i="27"/>
  <c r="N46" i="27" s="1"/>
  <c r="N47" i="27" s="1"/>
  <c r="M43" i="27"/>
  <c r="M46" i="27" s="1"/>
  <c r="M47" i="27" s="1"/>
  <c r="I43" i="27"/>
  <c r="I46" i="27" s="1"/>
  <c r="I47" i="27" s="1"/>
  <c r="H43" i="27"/>
  <c r="H46" i="27" s="1"/>
  <c r="H47" i="27" s="1"/>
  <c r="G43" i="27"/>
  <c r="G45" i="27" s="1"/>
  <c r="F43" i="27"/>
  <c r="J43" i="27" s="1"/>
  <c r="E43" i="27"/>
  <c r="D43" i="27"/>
  <c r="D46" i="27" s="1"/>
  <c r="D47" i="27" s="1"/>
  <c r="C43" i="27"/>
  <c r="C46" i="27" s="1"/>
  <c r="C47" i="27" s="1"/>
  <c r="J42" i="27"/>
  <c r="K42" i="27" s="1"/>
  <c r="J41" i="27"/>
  <c r="K41" i="27" s="1"/>
  <c r="K40" i="27"/>
  <c r="J40" i="27"/>
  <c r="J39" i="27"/>
  <c r="K39" i="27" s="1"/>
  <c r="K38" i="27"/>
  <c r="J38" i="27"/>
  <c r="O37" i="27"/>
  <c r="N37" i="27"/>
  <c r="M37" i="27"/>
  <c r="I37" i="27"/>
  <c r="H37" i="27"/>
  <c r="G37" i="27"/>
  <c r="F37" i="27"/>
  <c r="J37" i="27" s="1"/>
  <c r="K37" i="27" s="1"/>
  <c r="E37" i="27"/>
  <c r="D37" i="27"/>
  <c r="C37" i="27"/>
  <c r="J36" i="27"/>
  <c r="K36" i="27" s="1"/>
  <c r="J35" i="27"/>
  <c r="K35" i="27" s="1"/>
  <c r="K34" i="27"/>
  <c r="J34" i="27"/>
  <c r="K33" i="27"/>
  <c r="J33" i="27"/>
  <c r="J32" i="27"/>
  <c r="K32" i="27" s="1"/>
  <c r="J31" i="27"/>
  <c r="K31" i="27" s="1"/>
  <c r="J30" i="27"/>
  <c r="K30" i="27" s="1"/>
  <c r="K29" i="27"/>
  <c r="J29" i="27"/>
  <c r="J28" i="27"/>
  <c r="K28" i="27" s="1"/>
  <c r="K27" i="27"/>
  <c r="J27" i="27"/>
  <c r="J26" i="27"/>
  <c r="K26" i="27" s="1"/>
  <c r="K25" i="27"/>
  <c r="J25" i="27"/>
  <c r="J24" i="27"/>
  <c r="K24" i="27" s="1"/>
  <c r="F18" i="27"/>
  <c r="C18" i="27"/>
  <c r="K43" i="27" l="1"/>
  <c r="D45" i="27"/>
  <c r="F45" i="27"/>
  <c r="G46" i="27"/>
  <c r="G47" i="27" s="1"/>
  <c r="H45" i="27"/>
  <c r="I45" i="27"/>
  <c r="E45" i="27"/>
  <c r="E46" i="27"/>
  <c r="F46" i="27"/>
  <c r="M45" i="27"/>
  <c r="N45" i="27"/>
  <c r="O45" i="27"/>
  <c r="J45" i="27" l="1"/>
  <c r="K45" i="27" s="1"/>
  <c r="E47" i="27"/>
  <c r="J46" i="27"/>
  <c r="K46" i="27" s="1"/>
  <c r="F47" i="27"/>
  <c r="J47" i="27" s="1"/>
  <c r="K47" i="27" l="1"/>
  <c r="O43" i="26" l="1"/>
  <c r="O46" i="26" s="1"/>
  <c r="O47" i="26" s="1"/>
  <c r="N43" i="26"/>
  <c r="N46" i="26" s="1"/>
  <c r="N47" i="26" s="1"/>
  <c r="M43" i="26"/>
  <c r="M46" i="26" s="1"/>
  <c r="M47" i="26" s="1"/>
  <c r="I43" i="26"/>
  <c r="I46" i="26" s="1"/>
  <c r="I47" i="26" s="1"/>
  <c r="H43" i="26"/>
  <c r="H45" i="26" s="1"/>
  <c r="G43" i="26"/>
  <c r="G46" i="26" s="1"/>
  <c r="G47" i="26" s="1"/>
  <c r="F43" i="26"/>
  <c r="J43" i="26" s="1"/>
  <c r="K43" i="26" s="1"/>
  <c r="E43" i="26"/>
  <c r="E45" i="26" s="1"/>
  <c r="D43" i="26"/>
  <c r="D45" i="26" s="1"/>
  <c r="C43" i="26"/>
  <c r="C46" i="26" s="1"/>
  <c r="C47" i="26" s="1"/>
  <c r="K42" i="26"/>
  <c r="J42" i="26"/>
  <c r="J41" i="26"/>
  <c r="K41" i="26" s="1"/>
  <c r="K40" i="26"/>
  <c r="J40" i="26"/>
  <c r="J39" i="26"/>
  <c r="K39" i="26" s="1"/>
  <c r="K38" i="26"/>
  <c r="J38" i="26"/>
  <c r="O37" i="26"/>
  <c r="N37" i="26"/>
  <c r="M37" i="26"/>
  <c r="J37" i="26"/>
  <c r="I37" i="26"/>
  <c r="H37" i="26"/>
  <c r="G37" i="26"/>
  <c r="F37" i="26"/>
  <c r="E37" i="26"/>
  <c r="K37" i="26" s="1"/>
  <c r="D37" i="26"/>
  <c r="C37" i="26"/>
  <c r="J36" i="26"/>
  <c r="K36" i="26" s="1"/>
  <c r="K35" i="26"/>
  <c r="J35" i="26"/>
  <c r="K34" i="26"/>
  <c r="J34" i="26"/>
  <c r="K33" i="26"/>
  <c r="J33" i="26"/>
  <c r="J32" i="26"/>
  <c r="K32" i="26" s="1"/>
  <c r="J31" i="26"/>
  <c r="K31" i="26" s="1"/>
  <c r="J30" i="26"/>
  <c r="K30" i="26" s="1"/>
  <c r="K29" i="26"/>
  <c r="J29" i="26"/>
  <c r="J28" i="26"/>
  <c r="K28" i="26" s="1"/>
  <c r="K27" i="26"/>
  <c r="J27" i="26"/>
  <c r="J26" i="26"/>
  <c r="K26" i="26" s="1"/>
  <c r="K25" i="26"/>
  <c r="J25" i="26"/>
  <c r="J24" i="26"/>
  <c r="K24" i="26" s="1"/>
  <c r="F18" i="26"/>
  <c r="C18" i="26"/>
  <c r="C45" i="26" l="1"/>
  <c r="F45" i="26"/>
  <c r="F46" i="26"/>
  <c r="E46" i="26"/>
  <c r="D46" i="26"/>
  <c r="D47" i="26" s="1"/>
  <c r="G45" i="26"/>
  <c r="H46" i="26"/>
  <c r="H47" i="26" s="1"/>
  <c r="I45" i="26"/>
  <c r="M45" i="26"/>
  <c r="N45" i="26"/>
  <c r="O45" i="26"/>
  <c r="K46" i="26" l="1"/>
  <c r="E47" i="26"/>
  <c r="J46" i="26"/>
  <c r="F47" i="26"/>
  <c r="J47" i="26" s="1"/>
  <c r="J45" i="26"/>
  <c r="K45" i="26" s="1"/>
  <c r="K47" i="26" l="1"/>
  <c r="O43" i="25" l="1"/>
  <c r="O46" i="25" s="1"/>
  <c r="O47" i="25" s="1"/>
  <c r="N43" i="25"/>
  <c r="N46" i="25" s="1"/>
  <c r="N47" i="25" s="1"/>
  <c r="M43" i="25"/>
  <c r="M46" i="25" s="1"/>
  <c r="M47" i="25" s="1"/>
  <c r="I43" i="25"/>
  <c r="I46" i="25" s="1"/>
  <c r="I47" i="25" s="1"/>
  <c r="H43" i="25"/>
  <c r="H46" i="25" s="1"/>
  <c r="H47" i="25" s="1"/>
  <c r="G43" i="25"/>
  <c r="G46" i="25" s="1"/>
  <c r="G47" i="25" s="1"/>
  <c r="F43" i="25"/>
  <c r="F45" i="25" s="1"/>
  <c r="E43" i="25"/>
  <c r="E46" i="25" s="1"/>
  <c r="D43" i="25"/>
  <c r="D45" i="25" s="1"/>
  <c r="C43" i="25"/>
  <c r="C45" i="25" s="1"/>
  <c r="K42" i="25"/>
  <c r="J42" i="25"/>
  <c r="K41" i="25"/>
  <c r="J41" i="25"/>
  <c r="K40" i="25"/>
  <c r="J40" i="25"/>
  <c r="J39" i="25"/>
  <c r="K39" i="25" s="1"/>
  <c r="K38" i="25"/>
  <c r="J38" i="25"/>
  <c r="O37" i="25"/>
  <c r="N37" i="25"/>
  <c r="M37" i="25"/>
  <c r="I37" i="25"/>
  <c r="H37" i="25"/>
  <c r="G37" i="25"/>
  <c r="F37" i="25"/>
  <c r="J37" i="25" s="1"/>
  <c r="E37" i="25"/>
  <c r="K37" i="25" s="1"/>
  <c r="D37" i="25"/>
  <c r="C37" i="25"/>
  <c r="J36" i="25"/>
  <c r="K36" i="25" s="1"/>
  <c r="K35" i="25"/>
  <c r="J35" i="25"/>
  <c r="K34" i="25"/>
  <c r="J34" i="25"/>
  <c r="J33" i="25"/>
  <c r="K33" i="25" s="1"/>
  <c r="J32" i="25"/>
  <c r="K32" i="25" s="1"/>
  <c r="K31" i="25"/>
  <c r="J31" i="25"/>
  <c r="J30" i="25"/>
  <c r="K30" i="25" s="1"/>
  <c r="K29" i="25"/>
  <c r="J29" i="25"/>
  <c r="K28" i="25"/>
  <c r="J28" i="25"/>
  <c r="J27" i="25"/>
  <c r="K27" i="25" s="1"/>
  <c r="J26" i="25"/>
  <c r="K26" i="25" s="1"/>
  <c r="K25" i="25"/>
  <c r="J25" i="25"/>
  <c r="J24" i="25"/>
  <c r="K24" i="25" s="1"/>
  <c r="F18" i="25"/>
  <c r="C18" i="25"/>
  <c r="K46" i="25" l="1"/>
  <c r="E47" i="25"/>
  <c r="E45" i="25"/>
  <c r="F46" i="25"/>
  <c r="H45" i="25"/>
  <c r="C46" i="25"/>
  <c r="C47" i="25" s="1"/>
  <c r="D46" i="25"/>
  <c r="D47" i="25" s="1"/>
  <c r="G45" i="25"/>
  <c r="J45" i="25" s="1"/>
  <c r="I45" i="25"/>
  <c r="J43" i="25"/>
  <c r="K43" i="25"/>
  <c r="M45" i="25"/>
  <c r="N45" i="25"/>
  <c r="O45" i="25"/>
  <c r="J46" i="25" l="1"/>
  <c r="F47" i="25"/>
  <c r="J47" i="25" s="1"/>
  <c r="K45" i="25"/>
  <c r="K47" i="25"/>
  <c r="G46" i="24" l="1"/>
  <c r="G47" i="24" s="1"/>
  <c r="O43" i="24"/>
  <c r="O46" i="24" s="1"/>
  <c r="O47" i="24" s="1"/>
  <c r="N43" i="24"/>
  <c r="N46" i="24" s="1"/>
  <c r="N47" i="24" s="1"/>
  <c r="M43" i="24"/>
  <c r="M46" i="24" s="1"/>
  <c r="M47" i="24" s="1"/>
  <c r="I43" i="24"/>
  <c r="I46" i="24" s="1"/>
  <c r="I47" i="24" s="1"/>
  <c r="H43" i="24"/>
  <c r="H46" i="24" s="1"/>
  <c r="H47" i="24" s="1"/>
  <c r="G43" i="24"/>
  <c r="G45" i="24" s="1"/>
  <c r="F43" i="24"/>
  <c r="F46" i="24" s="1"/>
  <c r="E43" i="24"/>
  <c r="D43" i="24"/>
  <c r="D45" i="24" s="1"/>
  <c r="C43" i="24"/>
  <c r="C45" i="24" s="1"/>
  <c r="K42" i="24"/>
  <c r="J42" i="24"/>
  <c r="K41" i="24"/>
  <c r="J41" i="24"/>
  <c r="K40" i="24"/>
  <c r="J40" i="24"/>
  <c r="J39" i="24"/>
  <c r="K39" i="24" s="1"/>
  <c r="K38" i="24"/>
  <c r="J38" i="24"/>
  <c r="O37" i="24"/>
  <c r="N37" i="24"/>
  <c r="M37" i="24"/>
  <c r="I37" i="24"/>
  <c r="H37" i="24"/>
  <c r="G37" i="24"/>
  <c r="F37" i="24"/>
  <c r="J37" i="24" s="1"/>
  <c r="E37" i="24"/>
  <c r="K37" i="24" s="1"/>
  <c r="D37" i="24"/>
  <c r="C37" i="24"/>
  <c r="J36" i="24"/>
  <c r="K36" i="24" s="1"/>
  <c r="K35" i="24"/>
  <c r="J35" i="24"/>
  <c r="K34" i="24"/>
  <c r="J34" i="24"/>
  <c r="K33" i="24"/>
  <c r="J33" i="24"/>
  <c r="J32" i="24"/>
  <c r="K32" i="24" s="1"/>
  <c r="J31" i="24"/>
  <c r="K31" i="24" s="1"/>
  <c r="J30" i="24"/>
  <c r="K30" i="24" s="1"/>
  <c r="K29" i="24"/>
  <c r="J29" i="24"/>
  <c r="K28" i="24"/>
  <c r="J28" i="24"/>
  <c r="K27" i="24"/>
  <c r="J27" i="24"/>
  <c r="J26" i="24"/>
  <c r="K26" i="24" s="1"/>
  <c r="K25" i="24"/>
  <c r="J25" i="24"/>
  <c r="J24" i="24"/>
  <c r="K24" i="24" s="1"/>
  <c r="F18" i="24"/>
  <c r="C18" i="24"/>
  <c r="J46" i="24" l="1"/>
  <c r="F47" i="24"/>
  <c r="J47" i="24" s="1"/>
  <c r="D46" i="24"/>
  <c r="D47" i="24" s="1"/>
  <c r="H45" i="24"/>
  <c r="C46" i="24"/>
  <c r="C47" i="24" s="1"/>
  <c r="E46" i="24"/>
  <c r="I45" i="24"/>
  <c r="J43" i="24"/>
  <c r="K43" i="24" s="1"/>
  <c r="E45" i="24"/>
  <c r="F45" i="24"/>
  <c r="J45" i="24" s="1"/>
  <c r="M45" i="24"/>
  <c r="N45" i="24"/>
  <c r="O45" i="24"/>
  <c r="K46" i="24" l="1"/>
  <c r="E47" i="24"/>
  <c r="K47" i="24" s="1"/>
  <c r="K45" i="24"/>
  <c r="O43" i="23" l="1"/>
  <c r="O46" i="23" s="1"/>
  <c r="O47" i="23" s="1"/>
  <c r="N43" i="23"/>
  <c r="N46" i="23" s="1"/>
  <c r="N47" i="23" s="1"/>
  <c r="M43" i="23"/>
  <c r="M46" i="23" s="1"/>
  <c r="M47" i="23" s="1"/>
  <c r="I43" i="23"/>
  <c r="I45" i="23" s="1"/>
  <c r="H43" i="23"/>
  <c r="H46" i="23" s="1"/>
  <c r="H47" i="23" s="1"/>
  <c r="G43" i="23"/>
  <c r="G46" i="23" s="1"/>
  <c r="G47" i="23" s="1"/>
  <c r="F43" i="23"/>
  <c r="F46" i="23" s="1"/>
  <c r="E43" i="23"/>
  <c r="D43" i="23"/>
  <c r="D45" i="23" s="1"/>
  <c r="C43" i="23"/>
  <c r="C46" i="23" s="1"/>
  <c r="C47" i="23" s="1"/>
  <c r="K42" i="23"/>
  <c r="J42" i="23"/>
  <c r="J41" i="23"/>
  <c r="K41" i="23" s="1"/>
  <c r="K40" i="23"/>
  <c r="J40" i="23"/>
  <c r="J39" i="23"/>
  <c r="K39" i="23" s="1"/>
  <c r="K38" i="23"/>
  <c r="J38" i="23"/>
  <c r="O37" i="23"/>
  <c r="N37" i="23"/>
  <c r="M37" i="23"/>
  <c r="I37" i="23"/>
  <c r="H37" i="23"/>
  <c r="G37" i="23"/>
  <c r="F37" i="23"/>
  <c r="J37" i="23" s="1"/>
  <c r="E37" i="23"/>
  <c r="K37" i="23" s="1"/>
  <c r="D37" i="23"/>
  <c r="C37" i="23"/>
  <c r="J36" i="23"/>
  <c r="K36" i="23" s="1"/>
  <c r="K35" i="23"/>
  <c r="J35" i="23"/>
  <c r="K34" i="23"/>
  <c r="J34" i="23"/>
  <c r="J33" i="23"/>
  <c r="K33" i="23" s="1"/>
  <c r="J32" i="23"/>
  <c r="K32" i="23" s="1"/>
  <c r="J31" i="23"/>
  <c r="K31" i="23" s="1"/>
  <c r="K30" i="23"/>
  <c r="J30" i="23"/>
  <c r="K29" i="23"/>
  <c r="J29" i="23"/>
  <c r="J28" i="23"/>
  <c r="K28" i="23" s="1"/>
  <c r="J27" i="23"/>
  <c r="K27" i="23" s="1"/>
  <c r="J26" i="23"/>
  <c r="K26" i="23" s="1"/>
  <c r="K25" i="23"/>
  <c r="J25" i="23"/>
  <c r="J24" i="23"/>
  <c r="K24" i="23" s="1"/>
  <c r="F18" i="23"/>
  <c r="C18" i="23"/>
  <c r="F47" i="23" l="1"/>
  <c r="G45" i="23"/>
  <c r="H45" i="23"/>
  <c r="C45" i="23"/>
  <c r="E46" i="23"/>
  <c r="J43" i="23"/>
  <c r="K43" i="23" s="1"/>
  <c r="D46" i="23"/>
  <c r="D47" i="23" s="1"/>
  <c r="F45" i="23"/>
  <c r="J45" i="23" s="1"/>
  <c r="I46" i="23"/>
  <c r="I47" i="23" s="1"/>
  <c r="M45" i="23"/>
  <c r="N45" i="23"/>
  <c r="E45" i="23"/>
  <c r="O45" i="23"/>
  <c r="K45" i="23" l="1"/>
  <c r="E47" i="23"/>
  <c r="J47" i="23"/>
  <c r="J46" i="23"/>
  <c r="K46" i="23" s="1"/>
  <c r="K47" i="23" l="1"/>
  <c r="O43" i="22" l="1"/>
  <c r="O46" i="22" s="1"/>
  <c r="O47" i="22" s="1"/>
  <c r="N43" i="22"/>
  <c r="N46" i="22" s="1"/>
  <c r="N47" i="22" s="1"/>
  <c r="M43" i="22"/>
  <c r="M46" i="22" s="1"/>
  <c r="M47" i="22" s="1"/>
  <c r="I43" i="22"/>
  <c r="I46" i="22" s="1"/>
  <c r="I47" i="22" s="1"/>
  <c r="H43" i="22"/>
  <c r="H46" i="22" s="1"/>
  <c r="H47" i="22" s="1"/>
  <c r="G43" i="22"/>
  <c r="G46" i="22" s="1"/>
  <c r="G47" i="22" s="1"/>
  <c r="F43" i="22"/>
  <c r="J43" i="22" s="1"/>
  <c r="E43" i="22"/>
  <c r="K43" i="22" s="1"/>
  <c r="D43" i="22"/>
  <c r="D45" i="22" s="1"/>
  <c r="C43" i="22"/>
  <c r="C46" i="22" s="1"/>
  <c r="C47" i="22" s="1"/>
  <c r="J42" i="22"/>
  <c r="K42" i="22" s="1"/>
  <c r="K41" i="22"/>
  <c r="J41" i="22"/>
  <c r="K40" i="22"/>
  <c r="J40" i="22"/>
  <c r="J39" i="22"/>
  <c r="K39" i="22" s="1"/>
  <c r="K38" i="22"/>
  <c r="J38" i="22"/>
  <c r="O37" i="22"/>
  <c r="N37" i="22"/>
  <c r="M37" i="22"/>
  <c r="J37" i="22"/>
  <c r="K37" i="22" s="1"/>
  <c r="I37" i="22"/>
  <c r="H37" i="22"/>
  <c r="G37" i="22"/>
  <c r="F37" i="22"/>
  <c r="E37" i="22"/>
  <c r="D37" i="22"/>
  <c r="C37" i="22"/>
  <c r="J36" i="22"/>
  <c r="K36" i="22" s="1"/>
  <c r="J35" i="22"/>
  <c r="K35" i="22" s="1"/>
  <c r="K34" i="22"/>
  <c r="J34" i="22"/>
  <c r="J33" i="22"/>
  <c r="K33" i="22" s="1"/>
  <c r="J32" i="22"/>
  <c r="K32" i="22" s="1"/>
  <c r="J31" i="22"/>
  <c r="K31" i="22" s="1"/>
  <c r="J30" i="22"/>
  <c r="K30" i="22" s="1"/>
  <c r="K29" i="22"/>
  <c r="J29" i="22"/>
  <c r="K28" i="22"/>
  <c r="J28" i="22"/>
  <c r="J27" i="22"/>
  <c r="K27" i="22" s="1"/>
  <c r="J26" i="22"/>
  <c r="K26" i="22" s="1"/>
  <c r="K25" i="22"/>
  <c r="J25" i="22"/>
  <c r="J24" i="22"/>
  <c r="K24" i="22" s="1"/>
  <c r="F18" i="22"/>
  <c r="C18" i="22"/>
  <c r="G45" i="22" l="1"/>
  <c r="H45" i="22"/>
  <c r="F45" i="22"/>
  <c r="C45" i="22"/>
  <c r="D46" i="22"/>
  <c r="D47" i="22" s="1"/>
  <c r="E46" i="22"/>
  <c r="F46" i="22"/>
  <c r="E45" i="22"/>
  <c r="I45" i="22"/>
  <c r="M45" i="22"/>
  <c r="N45" i="22"/>
  <c r="O45" i="22"/>
  <c r="K46" i="22" l="1"/>
  <c r="E47" i="22"/>
  <c r="F47" i="22"/>
  <c r="J47" i="22" s="1"/>
  <c r="J46" i="22"/>
  <c r="J45" i="22"/>
  <c r="K45" i="22" s="1"/>
  <c r="K47" i="22" l="1"/>
  <c r="C45" i="21" l="1"/>
  <c r="O43" i="21"/>
  <c r="O46" i="21" s="1"/>
  <c r="O47" i="21" s="1"/>
  <c r="N43" i="21"/>
  <c r="N45" i="21" s="1"/>
  <c r="M43" i="21"/>
  <c r="M46" i="21" s="1"/>
  <c r="M47" i="21" s="1"/>
  <c r="J43" i="21"/>
  <c r="I43" i="21"/>
  <c r="I46" i="21" s="1"/>
  <c r="I47" i="21" s="1"/>
  <c r="H43" i="21"/>
  <c r="H46" i="21" s="1"/>
  <c r="H47" i="21" s="1"/>
  <c r="G43" i="21"/>
  <c r="G46" i="21" s="1"/>
  <c r="G47" i="21" s="1"/>
  <c r="F43" i="21"/>
  <c r="F46" i="21" s="1"/>
  <c r="E43" i="21"/>
  <c r="K43" i="21" s="1"/>
  <c r="D43" i="21"/>
  <c r="D46" i="21" s="1"/>
  <c r="D47" i="21" s="1"/>
  <c r="C43" i="21"/>
  <c r="C46" i="21" s="1"/>
  <c r="C47" i="21" s="1"/>
  <c r="J42" i="21"/>
  <c r="K42" i="21" s="1"/>
  <c r="K41" i="21"/>
  <c r="J41" i="21"/>
  <c r="K40" i="21"/>
  <c r="J40" i="21"/>
  <c r="K39" i="21"/>
  <c r="J39" i="21"/>
  <c r="K38" i="21"/>
  <c r="J38" i="21"/>
  <c r="O37" i="21"/>
  <c r="N37" i="21"/>
  <c r="M37" i="21"/>
  <c r="I37" i="21"/>
  <c r="H37" i="21"/>
  <c r="G37" i="21"/>
  <c r="F37" i="21"/>
  <c r="J37" i="21" s="1"/>
  <c r="K37" i="21" s="1"/>
  <c r="E37" i="21"/>
  <c r="D37" i="21"/>
  <c r="C37" i="21"/>
  <c r="J36" i="21"/>
  <c r="K36" i="21" s="1"/>
  <c r="J35" i="21"/>
  <c r="K35" i="21" s="1"/>
  <c r="K34" i="21"/>
  <c r="J34" i="21"/>
  <c r="K33" i="21"/>
  <c r="J33" i="21"/>
  <c r="K32" i="21"/>
  <c r="J32" i="21"/>
  <c r="J31" i="21"/>
  <c r="K31" i="21" s="1"/>
  <c r="J30" i="21"/>
  <c r="K30" i="21" s="1"/>
  <c r="K29" i="21"/>
  <c r="J29" i="21"/>
  <c r="K28" i="21"/>
  <c r="J28" i="21"/>
  <c r="K27" i="21"/>
  <c r="J27" i="21"/>
  <c r="K26" i="21"/>
  <c r="J26" i="21"/>
  <c r="K25" i="21"/>
  <c r="J25" i="21"/>
  <c r="J24" i="21"/>
  <c r="K24" i="21" s="1"/>
  <c r="F18" i="21"/>
  <c r="C18" i="21"/>
  <c r="J46" i="21" l="1"/>
  <c r="F47" i="21"/>
  <c r="J47" i="21" s="1"/>
  <c r="N46" i="21"/>
  <c r="N47" i="21" s="1"/>
  <c r="D45" i="21"/>
  <c r="E46" i="21"/>
  <c r="F45" i="21"/>
  <c r="G45" i="21"/>
  <c r="E45" i="21"/>
  <c r="H45" i="21"/>
  <c r="I45" i="21"/>
  <c r="M45" i="21"/>
  <c r="O45" i="21"/>
  <c r="J45" i="21" l="1"/>
  <c r="K46" i="21"/>
  <c r="E47" i="21"/>
  <c r="K47" i="21" s="1"/>
  <c r="K45" i="21"/>
  <c r="C45" i="20" l="1"/>
  <c r="O43" i="20"/>
  <c r="O46" i="20" s="1"/>
  <c r="O47" i="20" s="1"/>
  <c r="N43" i="20"/>
  <c r="N46" i="20" s="1"/>
  <c r="N47" i="20" s="1"/>
  <c r="M43" i="20"/>
  <c r="M46" i="20" s="1"/>
  <c r="M47" i="20" s="1"/>
  <c r="I43" i="20"/>
  <c r="I46" i="20" s="1"/>
  <c r="I47" i="20" s="1"/>
  <c r="H43" i="20"/>
  <c r="H46" i="20" s="1"/>
  <c r="H47" i="20" s="1"/>
  <c r="G43" i="20"/>
  <c r="G45" i="20" s="1"/>
  <c r="F43" i="20"/>
  <c r="J43" i="20" s="1"/>
  <c r="E43" i="20"/>
  <c r="E46" i="20" s="1"/>
  <c r="D43" i="20"/>
  <c r="D45" i="20" s="1"/>
  <c r="C43" i="20"/>
  <c r="C46" i="20" s="1"/>
  <c r="C47" i="20" s="1"/>
  <c r="K42" i="20"/>
  <c r="J42" i="20"/>
  <c r="J41" i="20"/>
  <c r="K41" i="20" s="1"/>
  <c r="K40" i="20"/>
  <c r="J40" i="20"/>
  <c r="J39" i="20"/>
  <c r="K39" i="20" s="1"/>
  <c r="K38" i="20"/>
  <c r="J38" i="20"/>
  <c r="O37" i="20"/>
  <c r="N37" i="20"/>
  <c r="M37" i="20"/>
  <c r="I37" i="20"/>
  <c r="H37" i="20"/>
  <c r="G37" i="20"/>
  <c r="F37" i="20"/>
  <c r="J37" i="20" s="1"/>
  <c r="E37" i="20"/>
  <c r="K37" i="20" s="1"/>
  <c r="D37" i="20"/>
  <c r="C37" i="20"/>
  <c r="K36" i="20"/>
  <c r="J36" i="20"/>
  <c r="K35" i="20"/>
  <c r="J35" i="20"/>
  <c r="K34" i="20"/>
  <c r="J34" i="20"/>
  <c r="K33" i="20"/>
  <c r="J33" i="20"/>
  <c r="J32" i="20"/>
  <c r="K32" i="20" s="1"/>
  <c r="J31" i="20"/>
  <c r="K31" i="20" s="1"/>
  <c r="J30" i="20"/>
  <c r="K30" i="20" s="1"/>
  <c r="K29" i="20"/>
  <c r="J29" i="20"/>
  <c r="J28" i="20"/>
  <c r="K28" i="20" s="1"/>
  <c r="K27" i="20"/>
  <c r="J27" i="20"/>
  <c r="J26" i="20"/>
  <c r="K26" i="20" s="1"/>
  <c r="K25" i="20"/>
  <c r="J25" i="20"/>
  <c r="J24" i="20"/>
  <c r="K24" i="20" s="1"/>
  <c r="F18" i="20"/>
  <c r="C18" i="20"/>
  <c r="K46" i="20" l="1"/>
  <c r="E47" i="20"/>
  <c r="D46" i="20"/>
  <c r="D47" i="20" s="1"/>
  <c r="H45" i="20"/>
  <c r="F46" i="20"/>
  <c r="I45" i="20"/>
  <c r="E45" i="20"/>
  <c r="F45" i="20"/>
  <c r="J45" i="20" s="1"/>
  <c r="G46" i="20"/>
  <c r="G47" i="20" s="1"/>
  <c r="K43" i="20"/>
  <c r="M45" i="20"/>
  <c r="N45" i="20"/>
  <c r="O45" i="20"/>
  <c r="K45" i="20" l="1"/>
  <c r="J46" i="20"/>
  <c r="F47" i="20"/>
  <c r="J47" i="20" s="1"/>
  <c r="K47" i="20"/>
  <c r="E45" i="19" l="1"/>
  <c r="O43" i="19"/>
  <c r="O46" i="19" s="1"/>
  <c r="O47" i="19" s="1"/>
  <c r="N43" i="19"/>
  <c r="N46" i="19" s="1"/>
  <c r="N47" i="19" s="1"/>
  <c r="M43" i="19"/>
  <c r="M46" i="19" s="1"/>
  <c r="M47" i="19" s="1"/>
  <c r="I43" i="19"/>
  <c r="I46" i="19" s="1"/>
  <c r="I47" i="19" s="1"/>
  <c r="H43" i="19"/>
  <c r="H45" i="19" s="1"/>
  <c r="G43" i="19"/>
  <c r="G46" i="19" s="1"/>
  <c r="G47" i="19" s="1"/>
  <c r="F43" i="19"/>
  <c r="F45" i="19" s="1"/>
  <c r="E43" i="19"/>
  <c r="E46" i="19" s="1"/>
  <c r="D43" i="19"/>
  <c r="D46" i="19" s="1"/>
  <c r="D47" i="19" s="1"/>
  <c r="C43" i="19"/>
  <c r="C45" i="19" s="1"/>
  <c r="K42" i="19"/>
  <c r="J42" i="19"/>
  <c r="K41" i="19"/>
  <c r="J41" i="19"/>
  <c r="K40" i="19"/>
  <c r="J40" i="19"/>
  <c r="K39" i="19"/>
  <c r="J39" i="19"/>
  <c r="K38" i="19"/>
  <c r="J38" i="19"/>
  <c r="O37" i="19"/>
  <c r="N37" i="19"/>
  <c r="M37" i="19"/>
  <c r="I37" i="19"/>
  <c r="H37" i="19"/>
  <c r="G37" i="19"/>
  <c r="F37" i="19"/>
  <c r="J37" i="19" s="1"/>
  <c r="E37" i="19"/>
  <c r="K37" i="19" s="1"/>
  <c r="D37" i="19"/>
  <c r="C37" i="19"/>
  <c r="J36" i="19"/>
  <c r="K36" i="19" s="1"/>
  <c r="K35" i="19"/>
  <c r="J35" i="19"/>
  <c r="K34" i="19"/>
  <c r="J34" i="19"/>
  <c r="J33" i="19"/>
  <c r="K33" i="19" s="1"/>
  <c r="J32" i="19"/>
  <c r="K32" i="19" s="1"/>
  <c r="J31" i="19"/>
  <c r="K31" i="19" s="1"/>
  <c r="K30" i="19"/>
  <c r="J30" i="19"/>
  <c r="K29" i="19"/>
  <c r="J29" i="19"/>
  <c r="K28" i="19"/>
  <c r="J28" i="19"/>
  <c r="J27" i="19"/>
  <c r="K27" i="19" s="1"/>
  <c r="J26" i="19"/>
  <c r="K26" i="19" s="1"/>
  <c r="K25" i="19"/>
  <c r="J25" i="19"/>
  <c r="J24" i="19"/>
  <c r="K24" i="19" s="1"/>
  <c r="F18" i="19"/>
  <c r="C18" i="19"/>
  <c r="E47" i="19" l="1"/>
  <c r="K46" i="19"/>
  <c r="C46" i="19"/>
  <c r="C47" i="19" s="1"/>
  <c r="F46" i="19"/>
  <c r="G45" i="19"/>
  <c r="J45" i="19" s="1"/>
  <c r="K45" i="19" s="1"/>
  <c r="H46" i="19"/>
  <c r="H47" i="19" s="1"/>
  <c r="J43" i="19"/>
  <c r="I45" i="19"/>
  <c r="K43" i="19"/>
  <c r="M45" i="19"/>
  <c r="D45" i="19"/>
  <c r="N45" i="19"/>
  <c r="O45" i="19"/>
  <c r="F47" i="19" l="1"/>
  <c r="J47" i="19" s="1"/>
  <c r="K47" i="19" s="1"/>
  <c r="J46" i="19"/>
  <c r="O43" i="18" l="1"/>
  <c r="O46" i="18" s="1"/>
  <c r="O47" i="18" s="1"/>
  <c r="N43" i="18"/>
  <c r="N46" i="18" s="1"/>
  <c r="N47" i="18" s="1"/>
  <c r="M43" i="18"/>
  <c r="M46" i="18" s="1"/>
  <c r="M47" i="18" s="1"/>
  <c r="I43" i="18"/>
  <c r="I46" i="18" s="1"/>
  <c r="I47" i="18" s="1"/>
  <c r="H43" i="18"/>
  <c r="H46" i="18" s="1"/>
  <c r="H47" i="18" s="1"/>
  <c r="G43" i="18"/>
  <c r="G46" i="18" s="1"/>
  <c r="G47" i="18" s="1"/>
  <c r="F43" i="18"/>
  <c r="F46" i="18" s="1"/>
  <c r="E43" i="18"/>
  <c r="D43" i="18"/>
  <c r="D45" i="18" s="1"/>
  <c r="C43" i="18"/>
  <c r="C46" i="18" s="1"/>
  <c r="C47" i="18" s="1"/>
  <c r="J42" i="18"/>
  <c r="K42" i="18" s="1"/>
  <c r="K41" i="18"/>
  <c r="J41" i="18"/>
  <c r="K40" i="18"/>
  <c r="J40" i="18"/>
  <c r="J39" i="18"/>
  <c r="K39" i="18" s="1"/>
  <c r="K38" i="18"/>
  <c r="J38" i="18"/>
  <c r="O37" i="18"/>
  <c r="N37" i="18"/>
  <c r="M37" i="18"/>
  <c r="J37" i="18"/>
  <c r="I37" i="18"/>
  <c r="H37" i="18"/>
  <c r="G37" i="18"/>
  <c r="F37" i="18"/>
  <c r="E37" i="18"/>
  <c r="K37" i="18" s="1"/>
  <c r="D37" i="18"/>
  <c r="C37" i="18"/>
  <c r="J36" i="18"/>
  <c r="K36" i="18" s="1"/>
  <c r="J35" i="18"/>
  <c r="K35" i="18" s="1"/>
  <c r="K34" i="18"/>
  <c r="J34" i="18"/>
  <c r="J33" i="18"/>
  <c r="K33" i="18" s="1"/>
  <c r="J32" i="18"/>
  <c r="K32" i="18" s="1"/>
  <c r="J31" i="18"/>
  <c r="K31" i="18" s="1"/>
  <c r="J30" i="18"/>
  <c r="K30" i="18" s="1"/>
  <c r="K29" i="18"/>
  <c r="J29" i="18"/>
  <c r="K28" i="18"/>
  <c r="J28" i="18"/>
  <c r="K27" i="18"/>
  <c r="J27" i="18"/>
  <c r="J26" i="18"/>
  <c r="K26" i="18" s="1"/>
  <c r="K25" i="18"/>
  <c r="J25" i="18"/>
  <c r="J24" i="18"/>
  <c r="K24" i="18" s="1"/>
  <c r="F18" i="18"/>
  <c r="C18" i="18"/>
  <c r="J46" i="18" l="1"/>
  <c r="F47" i="18"/>
  <c r="J47" i="18" s="1"/>
  <c r="D46" i="18"/>
  <c r="D47" i="18" s="1"/>
  <c r="F45" i="18"/>
  <c r="G45" i="18"/>
  <c r="H45" i="18"/>
  <c r="I45" i="18"/>
  <c r="J43" i="18"/>
  <c r="K43" i="18" s="1"/>
  <c r="C45" i="18"/>
  <c r="E45" i="18"/>
  <c r="E46" i="18"/>
  <c r="M45" i="18"/>
  <c r="N45" i="18"/>
  <c r="O45" i="18"/>
  <c r="K46" i="18" l="1"/>
  <c r="E47" i="18"/>
  <c r="K47" i="18" s="1"/>
  <c r="J45" i="18"/>
  <c r="K45" i="18"/>
  <c r="O43" i="17" l="1"/>
  <c r="O46" i="17" s="1"/>
  <c r="O47" i="17" s="1"/>
  <c r="N43" i="17"/>
  <c r="N46" i="17" s="1"/>
  <c r="N47" i="17" s="1"/>
  <c r="M43" i="17"/>
  <c r="M46" i="17" s="1"/>
  <c r="M47" i="17" s="1"/>
  <c r="I43" i="17"/>
  <c r="I46" i="17" s="1"/>
  <c r="I47" i="17" s="1"/>
  <c r="H43" i="17"/>
  <c r="H46" i="17" s="1"/>
  <c r="H47" i="17" s="1"/>
  <c r="G43" i="17"/>
  <c r="G46" i="17" s="1"/>
  <c r="G47" i="17" s="1"/>
  <c r="F43" i="17"/>
  <c r="F46" i="17" s="1"/>
  <c r="E43" i="17"/>
  <c r="E46" i="17" s="1"/>
  <c r="D43" i="17"/>
  <c r="D46" i="17" s="1"/>
  <c r="D47" i="17" s="1"/>
  <c r="C43" i="17"/>
  <c r="C46" i="17" s="1"/>
  <c r="C47" i="17" s="1"/>
  <c r="J42" i="17"/>
  <c r="K42" i="17" s="1"/>
  <c r="K41" i="17"/>
  <c r="J41" i="17"/>
  <c r="K40" i="17"/>
  <c r="J40" i="17"/>
  <c r="J39" i="17"/>
  <c r="K39" i="17" s="1"/>
  <c r="K38" i="17"/>
  <c r="J38" i="17"/>
  <c r="O37" i="17"/>
  <c r="N37" i="17"/>
  <c r="M37" i="17"/>
  <c r="I37" i="17"/>
  <c r="H37" i="17"/>
  <c r="G37" i="17"/>
  <c r="J37" i="17" s="1"/>
  <c r="K37" i="17" s="1"/>
  <c r="F37" i="17"/>
  <c r="E37" i="17"/>
  <c r="D37" i="17"/>
  <c r="C37" i="17"/>
  <c r="K36" i="17"/>
  <c r="J36" i="17"/>
  <c r="J35" i="17"/>
  <c r="K35" i="17" s="1"/>
  <c r="K34" i="17"/>
  <c r="J34" i="17"/>
  <c r="K33" i="17"/>
  <c r="J33" i="17"/>
  <c r="J32" i="17"/>
  <c r="K32" i="17" s="1"/>
  <c r="J31" i="17"/>
  <c r="K31" i="17" s="1"/>
  <c r="J30" i="17"/>
  <c r="K30" i="17" s="1"/>
  <c r="K29" i="17"/>
  <c r="J29" i="17"/>
  <c r="J28" i="17"/>
  <c r="K28" i="17" s="1"/>
  <c r="K27" i="17"/>
  <c r="J27" i="17"/>
  <c r="J26" i="17"/>
  <c r="K26" i="17" s="1"/>
  <c r="K25" i="17"/>
  <c r="J25" i="17"/>
  <c r="J24" i="17"/>
  <c r="K24" i="17" s="1"/>
  <c r="F18" i="17"/>
  <c r="C18" i="17"/>
  <c r="E47" i="17" l="1"/>
  <c r="K47" i="17" s="1"/>
  <c r="F47" i="17"/>
  <c r="J47" i="17" s="1"/>
  <c r="J46" i="17"/>
  <c r="K46" i="17" s="1"/>
  <c r="J43" i="17"/>
  <c r="K43" i="17" s="1"/>
  <c r="M45" i="17"/>
  <c r="N45" i="17"/>
  <c r="O45" i="17"/>
  <c r="C45" i="17"/>
  <c r="D45" i="17"/>
  <c r="E45" i="17"/>
  <c r="F45" i="17"/>
  <c r="G45" i="17"/>
  <c r="H45" i="17"/>
  <c r="I45" i="17"/>
  <c r="K45" i="17" l="1"/>
  <c r="J45" i="17"/>
  <c r="O43" i="16" l="1"/>
  <c r="O46" i="16" s="1"/>
  <c r="O47" i="16" s="1"/>
  <c r="N43" i="16"/>
  <c r="N46" i="16" s="1"/>
  <c r="N47" i="16" s="1"/>
  <c r="M43" i="16"/>
  <c r="M46" i="16" s="1"/>
  <c r="M47" i="16" s="1"/>
  <c r="I43" i="16"/>
  <c r="I46" i="16" s="1"/>
  <c r="I47" i="16" s="1"/>
  <c r="H43" i="16"/>
  <c r="H46" i="16" s="1"/>
  <c r="H47" i="16" s="1"/>
  <c r="G43" i="16"/>
  <c r="G46" i="16" s="1"/>
  <c r="G47" i="16" s="1"/>
  <c r="F43" i="16"/>
  <c r="J43" i="16" s="1"/>
  <c r="K43" i="16" s="1"/>
  <c r="E43" i="16"/>
  <c r="E46" i="16" s="1"/>
  <c r="D43" i="16"/>
  <c r="D46" i="16" s="1"/>
  <c r="D47" i="16" s="1"/>
  <c r="C43" i="16"/>
  <c r="C45" i="16" s="1"/>
  <c r="J42" i="16"/>
  <c r="K42" i="16" s="1"/>
  <c r="K41" i="16"/>
  <c r="J41" i="16"/>
  <c r="K40" i="16"/>
  <c r="J40" i="16"/>
  <c r="J39" i="16"/>
  <c r="K39" i="16" s="1"/>
  <c r="J38" i="16"/>
  <c r="K38" i="16" s="1"/>
  <c r="O37" i="16"/>
  <c r="N37" i="16"/>
  <c r="M37" i="16"/>
  <c r="I37" i="16"/>
  <c r="J37" i="16" s="1"/>
  <c r="K37" i="16" s="1"/>
  <c r="H37" i="16"/>
  <c r="G37" i="16"/>
  <c r="F37" i="16"/>
  <c r="E37" i="16"/>
  <c r="D37" i="16"/>
  <c r="C37" i="16"/>
  <c r="J36" i="16"/>
  <c r="K36" i="16" s="1"/>
  <c r="J35" i="16"/>
  <c r="K35" i="16" s="1"/>
  <c r="K34" i="16"/>
  <c r="J34" i="16"/>
  <c r="K33" i="16"/>
  <c r="J33" i="16"/>
  <c r="J32" i="16"/>
  <c r="K32" i="16" s="1"/>
  <c r="J31" i="16"/>
  <c r="K31" i="16" s="1"/>
  <c r="J30" i="16"/>
  <c r="K30" i="16" s="1"/>
  <c r="K29" i="16"/>
  <c r="J29" i="16"/>
  <c r="J28" i="16"/>
  <c r="K28" i="16" s="1"/>
  <c r="K27" i="16"/>
  <c r="J27" i="16"/>
  <c r="J26" i="16"/>
  <c r="K26" i="16" s="1"/>
  <c r="K25" i="16"/>
  <c r="J25" i="16"/>
  <c r="J24" i="16"/>
  <c r="K24" i="16" s="1"/>
  <c r="F18" i="16"/>
  <c r="C18" i="16"/>
  <c r="E47" i="16" l="1"/>
  <c r="C46" i="16"/>
  <c r="C47" i="16" s="1"/>
  <c r="F45" i="16"/>
  <c r="G45" i="16"/>
  <c r="H45" i="16"/>
  <c r="I45" i="16"/>
  <c r="D45" i="16"/>
  <c r="E45" i="16"/>
  <c r="F46" i="16"/>
  <c r="M45" i="16"/>
  <c r="N45" i="16"/>
  <c r="O45" i="16"/>
  <c r="J46" i="16" l="1"/>
  <c r="K46" i="16" s="1"/>
  <c r="F47" i="16"/>
  <c r="J47" i="16" s="1"/>
  <c r="J45" i="16"/>
  <c r="K45" i="16" s="1"/>
  <c r="K47" i="16"/>
  <c r="O43" i="15" l="1"/>
  <c r="O46" i="15" s="1"/>
  <c r="O47" i="15" s="1"/>
  <c r="N43" i="15"/>
  <c r="N46" i="15" s="1"/>
  <c r="N47" i="15" s="1"/>
  <c r="M43" i="15"/>
  <c r="M46" i="15" s="1"/>
  <c r="M47" i="15" s="1"/>
  <c r="I43" i="15"/>
  <c r="I45" i="15" s="1"/>
  <c r="H43" i="15"/>
  <c r="H46" i="15" s="1"/>
  <c r="H47" i="15" s="1"/>
  <c r="G43" i="15"/>
  <c r="G45" i="15" s="1"/>
  <c r="F43" i="15"/>
  <c r="F45" i="15" s="1"/>
  <c r="E43" i="15"/>
  <c r="E45" i="15" s="1"/>
  <c r="D43" i="15"/>
  <c r="D45" i="15" s="1"/>
  <c r="C43" i="15"/>
  <c r="C45" i="15" s="1"/>
  <c r="K42" i="15"/>
  <c r="J42" i="15"/>
  <c r="J41" i="15"/>
  <c r="K41" i="15" s="1"/>
  <c r="K40" i="15"/>
  <c r="J40" i="15"/>
  <c r="J39" i="15"/>
  <c r="K39" i="15" s="1"/>
  <c r="J38" i="15"/>
  <c r="K38" i="15" s="1"/>
  <c r="O37" i="15"/>
  <c r="N37" i="15"/>
  <c r="M37" i="15"/>
  <c r="I37" i="15"/>
  <c r="H37" i="15"/>
  <c r="G37" i="15"/>
  <c r="F37" i="15"/>
  <c r="J37" i="15" s="1"/>
  <c r="E37" i="15"/>
  <c r="D37" i="15"/>
  <c r="C37" i="15"/>
  <c r="J36" i="15"/>
  <c r="K36" i="15" s="1"/>
  <c r="K35" i="15"/>
  <c r="J35" i="15"/>
  <c r="K34" i="15"/>
  <c r="J34" i="15"/>
  <c r="J33" i="15"/>
  <c r="K33" i="15" s="1"/>
  <c r="J32" i="15"/>
  <c r="K32" i="15" s="1"/>
  <c r="J31" i="15"/>
  <c r="K31" i="15" s="1"/>
  <c r="J30" i="15"/>
  <c r="K30" i="15" s="1"/>
  <c r="K29" i="15"/>
  <c r="J29" i="15"/>
  <c r="J28" i="15"/>
  <c r="K28" i="15" s="1"/>
  <c r="J27" i="15"/>
  <c r="K27" i="15" s="1"/>
  <c r="J26" i="15"/>
  <c r="K26" i="15" s="1"/>
  <c r="K25" i="15"/>
  <c r="J25" i="15"/>
  <c r="J24" i="15"/>
  <c r="K24" i="15" s="1"/>
  <c r="F18" i="15"/>
  <c r="C18" i="15"/>
  <c r="K37" i="15" l="1"/>
  <c r="I46" i="15"/>
  <c r="I47" i="15" s="1"/>
  <c r="E46" i="15"/>
  <c r="J43" i="15"/>
  <c r="K43" i="15" s="1"/>
  <c r="F46" i="15"/>
  <c r="C46" i="15"/>
  <c r="C47" i="15" s="1"/>
  <c r="D46" i="15"/>
  <c r="D47" i="15" s="1"/>
  <c r="G46" i="15"/>
  <c r="G47" i="15" s="1"/>
  <c r="M45" i="15"/>
  <c r="H45" i="15"/>
  <c r="J45" i="15" s="1"/>
  <c r="K45" i="15" s="1"/>
  <c r="N45" i="15"/>
  <c r="O45" i="15"/>
  <c r="F47" i="15" l="1"/>
  <c r="J47" i="15" s="1"/>
  <c r="J46" i="15"/>
  <c r="K46" i="15"/>
  <c r="E47" i="15"/>
  <c r="K47" i="15" s="1"/>
  <c r="O43" i="14" l="1"/>
  <c r="O46" i="14" s="1"/>
  <c r="O47" i="14" s="1"/>
  <c r="N43" i="14"/>
  <c r="N46" i="14" s="1"/>
  <c r="N47" i="14" s="1"/>
  <c r="M43" i="14"/>
  <c r="M46" i="14" s="1"/>
  <c r="M47" i="14" s="1"/>
  <c r="I43" i="14"/>
  <c r="I46" i="14" s="1"/>
  <c r="I47" i="14" s="1"/>
  <c r="H43" i="14"/>
  <c r="H46" i="14" s="1"/>
  <c r="H47" i="14" s="1"/>
  <c r="G43" i="14"/>
  <c r="G45" i="14" s="1"/>
  <c r="F43" i="14"/>
  <c r="F46" i="14" s="1"/>
  <c r="E43" i="14"/>
  <c r="D43" i="14"/>
  <c r="D45" i="14" s="1"/>
  <c r="C43" i="14"/>
  <c r="C45" i="14" s="1"/>
  <c r="K42" i="14"/>
  <c r="J42" i="14"/>
  <c r="K41" i="14"/>
  <c r="J41" i="14"/>
  <c r="K40" i="14"/>
  <c r="J40" i="14"/>
  <c r="J39" i="14"/>
  <c r="K39" i="14" s="1"/>
  <c r="K38" i="14"/>
  <c r="J38" i="14"/>
  <c r="O37" i="14"/>
  <c r="N37" i="14"/>
  <c r="M37" i="14"/>
  <c r="I37" i="14"/>
  <c r="H37" i="14"/>
  <c r="G37" i="14"/>
  <c r="F37" i="14"/>
  <c r="J37" i="14" s="1"/>
  <c r="K37" i="14" s="1"/>
  <c r="E37" i="14"/>
  <c r="D37" i="14"/>
  <c r="C37" i="14"/>
  <c r="J36" i="14"/>
  <c r="K36" i="14" s="1"/>
  <c r="J35" i="14"/>
  <c r="K35" i="14" s="1"/>
  <c r="K34" i="14"/>
  <c r="J34" i="14"/>
  <c r="J33" i="14"/>
  <c r="K33" i="14" s="1"/>
  <c r="J32" i="14"/>
  <c r="K32" i="14" s="1"/>
  <c r="J31" i="14"/>
  <c r="K31" i="14" s="1"/>
  <c r="J30" i="14"/>
  <c r="K30" i="14" s="1"/>
  <c r="K29" i="14"/>
  <c r="J29" i="14"/>
  <c r="K28" i="14"/>
  <c r="J28" i="14"/>
  <c r="J27" i="14"/>
  <c r="K27" i="14" s="1"/>
  <c r="J26" i="14"/>
  <c r="K26" i="14" s="1"/>
  <c r="K25" i="14"/>
  <c r="J25" i="14"/>
  <c r="J24" i="14"/>
  <c r="K24" i="14" s="1"/>
  <c r="F18" i="14"/>
  <c r="C18" i="14"/>
  <c r="F47" i="14" l="1"/>
  <c r="D46" i="14"/>
  <c r="D47" i="14" s="1"/>
  <c r="E46" i="14"/>
  <c r="C46" i="14"/>
  <c r="C47" i="14" s="1"/>
  <c r="E45" i="14"/>
  <c r="F45" i="14"/>
  <c r="I45" i="14"/>
  <c r="G46" i="14"/>
  <c r="G47" i="14" s="1"/>
  <c r="J43" i="14"/>
  <c r="K43" i="14" s="1"/>
  <c r="H45" i="14"/>
  <c r="M45" i="14"/>
  <c r="N45" i="14"/>
  <c r="O45" i="14"/>
  <c r="J45" i="14" l="1"/>
  <c r="K45" i="14" s="1"/>
  <c r="K46" i="14"/>
  <c r="E47" i="14"/>
  <c r="J46" i="14"/>
  <c r="J47" i="14"/>
  <c r="K47" i="14" l="1"/>
  <c r="I47" i="13" l="1"/>
  <c r="I46" i="13"/>
  <c r="G46" i="13"/>
  <c r="G47" i="13" s="1"/>
  <c r="M45" i="13"/>
  <c r="C45" i="13"/>
  <c r="O43" i="13"/>
  <c r="O46" i="13" s="1"/>
  <c r="O47" i="13" s="1"/>
  <c r="N43" i="13"/>
  <c r="N46" i="13" s="1"/>
  <c r="N47" i="13" s="1"/>
  <c r="M43" i="13"/>
  <c r="M46" i="13" s="1"/>
  <c r="M47" i="13" s="1"/>
  <c r="I43" i="13"/>
  <c r="I45" i="13" s="1"/>
  <c r="H43" i="13"/>
  <c r="H46" i="13" s="1"/>
  <c r="H47" i="13" s="1"/>
  <c r="G43" i="13"/>
  <c r="G45" i="13" s="1"/>
  <c r="F43" i="13"/>
  <c r="J43" i="13" s="1"/>
  <c r="E43" i="13"/>
  <c r="D43" i="13"/>
  <c r="D46" i="13" s="1"/>
  <c r="D47" i="13" s="1"/>
  <c r="C43" i="13"/>
  <c r="C46" i="13" s="1"/>
  <c r="C47" i="13" s="1"/>
  <c r="J42" i="13"/>
  <c r="K42" i="13" s="1"/>
  <c r="K41" i="13"/>
  <c r="J41" i="13"/>
  <c r="J40" i="13"/>
  <c r="K40" i="13" s="1"/>
  <c r="J39" i="13"/>
  <c r="K39" i="13" s="1"/>
  <c r="K38" i="13"/>
  <c r="J38" i="13"/>
  <c r="O37" i="13"/>
  <c r="N37" i="13"/>
  <c r="M37" i="13"/>
  <c r="J37" i="13"/>
  <c r="I37" i="13"/>
  <c r="H37" i="13"/>
  <c r="G37" i="13"/>
  <c r="F37" i="13"/>
  <c r="E37" i="13"/>
  <c r="K37" i="13" s="1"/>
  <c r="D37" i="13"/>
  <c r="C37" i="13"/>
  <c r="J36" i="13"/>
  <c r="K36" i="13" s="1"/>
  <c r="J35" i="13"/>
  <c r="K35" i="13" s="1"/>
  <c r="K34" i="13"/>
  <c r="J34" i="13"/>
  <c r="J33" i="13"/>
  <c r="K33" i="13" s="1"/>
  <c r="J32" i="13"/>
  <c r="K32" i="13" s="1"/>
  <c r="K31" i="13"/>
  <c r="J31" i="13"/>
  <c r="J30" i="13"/>
  <c r="K30" i="13" s="1"/>
  <c r="J29" i="13"/>
  <c r="K29" i="13" s="1"/>
  <c r="K28" i="13"/>
  <c r="J28" i="13"/>
  <c r="J27" i="13"/>
  <c r="K27" i="13" s="1"/>
  <c r="J26" i="13"/>
  <c r="K26" i="13" s="1"/>
  <c r="K25" i="13"/>
  <c r="J25" i="13"/>
  <c r="J24" i="13"/>
  <c r="K24" i="13" s="1"/>
  <c r="F18" i="13"/>
  <c r="C18" i="13"/>
  <c r="K43" i="13" l="1"/>
  <c r="D45" i="13"/>
  <c r="E45" i="13"/>
  <c r="E46" i="13"/>
  <c r="F45" i="13"/>
  <c r="F46" i="13"/>
  <c r="H45" i="13"/>
  <c r="N45" i="13"/>
  <c r="O45" i="13"/>
  <c r="J45" i="13" l="1"/>
  <c r="J46" i="13"/>
  <c r="F47" i="13"/>
  <c r="J47" i="13" s="1"/>
  <c r="K46" i="13"/>
  <c r="E47" i="13"/>
  <c r="K47" i="13" s="1"/>
  <c r="K45" i="13"/>
  <c r="F42" i="12" l="1"/>
  <c r="K38" i="12"/>
  <c r="K34" i="12"/>
  <c r="K25" i="12"/>
  <c r="C18" i="12" l="1"/>
  <c r="F18" i="12" l="1"/>
  <c r="O43" i="12" l="1"/>
  <c r="N43" i="12"/>
  <c r="M43" i="12"/>
  <c r="M45" i="12" s="1"/>
  <c r="I43" i="12"/>
  <c r="I45" i="12" s="1"/>
  <c r="H43" i="12"/>
  <c r="G43" i="12"/>
  <c r="F43" i="12"/>
  <c r="F45" i="12" s="1"/>
  <c r="E43" i="12"/>
  <c r="D43" i="12"/>
  <c r="C43" i="12"/>
  <c r="C45" i="12" s="1"/>
  <c r="J42" i="12"/>
  <c r="K42" i="12" s="1"/>
  <c r="J41" i="12"/>
  <c r="K41" i="12" s="1"/>
  <c r="J40" i="12"/>
  <c r="K40" i="12" s="1"/>
  <c r="J39" i="12"/>
  <c r="K39" i="12" s="1"/>
  <c r="J38" i="12"/>
  <c r="O37" i="12"/>
  <c r="N37" i="12"/>
  <c r="M37" i="12"/>
  <c r="I37" i="12"/>
  <c r="I46" i="12" s="1"/>
  <c r="I47" i="12" s="1"/>
  <c r="H37" i="12"/>
  <c r="G37" i="12"/>
  <c r="F37" i="12"/>
  <c r="E37" i="12"/>
  <c r="D37" i="12"/>
  <c r="C37" i="12"/>
  <c r="J36" i="12"/>
  <c r="K36" i="12" s="1"/>
  <c r="J35" i="12"/>
  <c r="K35" i="12" s="1"/>
  <c r="J34" i="12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J24" i="12"/>
  <c r="K24" i="12" s="1"/>
  <c r="E45" i="12" l="1"/>
  <c r="E46" i="12"/>
  <c r="M46" i="12"/>
  <c r="M47" i="12" s="1"/>
  <c r="H46" i="12"/>
  <c r="H47" i="12" s="1"/>
  <c r="O46" i="12"/>
  <c r="O47" i="12" s="1"/>
  <c r="J37" i="12"/>
  <c r="K37" i="12" s="1"/>
  <c r="D46" i="12"/>
  <c r="D47" i="12" s="1"/>
  <c r="F46" i="12"/>
  <c r="F47" i="12" s="1"/>
  <c r="O45" i="12"/>
  <c r="N46" i="12"/>
  <c r="N47" i="12" s="1"/>
  <c r="H45" i="12"/>
  <c r="G46" i="12"/>
  <c r="G47" i="12" s="1"/>
  <c r="C46" i="12"/>
  <c r="C47" i="12" s="1"/>
  <c r="J43" i="12"/>
  <c r="K43" i="12" s="1"/>
  <c r="D45" i="12"/>
  <c r="G45" i="12"/>
  <c r="N45" i="12"/>
  <c r="E47" i="12" l="1"/>
  <c r="J45" i="12"/>
  <c r="K45" i="12" s="1"/>
  <c r="J47" i="12"/>
  <c r="J46" i="12"/>
  <c r="K46" i="12" s="1"/>
  <c r="K47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Sýkorová Markéta Ing.</author>
  </authors>
  <commentList>
    <comment ref="E35" authorId="0" shapeId="0" xr:uid="{755197D6-83B4-4E25-A575-7568E494FB3C}">
      <text>
        <r>
          <rPr>
            <b/>
            <sz val="9"/>
            <color indexed="81"/>
            <rFont val="Tahoma"/>
            <family val="2"/>
            <charset val="238"/>
          </rPr>
          <t>Sýkorová Markéta Ing.:</t>
        </r>
        <r>
          <rPr>
            <sz val="9"/>
            <color indexed="81"/>
            <rFont val="Tahoma"/>
            <family val="2"/>
            <charset val="238"/>
          </rPr>
          <t xml:space="preserve">
Schválený odpisový plán: 389.660 Kč</t>
        </r>
      </text>
    </comment>
  </commentList>
</comments>
</file>

<file path=xl/sharedStrings.xml><?xml version="1.0" encoding="utf-8"?>
<sst xmlns="http://schemas.openxmlformats.org/spreadsheetml/2006/main" count="2390" uniqueCount="138">
  <si>
    <t>Opravy a udržování</t>
  </si>
  <si>
    <t>Ostatní služby</t>
  </si>
  <si>
    <t>Odpisy dlouhodobého majetku</t>
  </si>
  <si>
    <t>Skutečnost</t>
  </si>
  <si>
    <t>x</t>
  </si>
  <si>
    <t>Prodané zboží</t>
  </si>
  <si>
    <t>Spotřeba materiálu</t>
  </si>
  <si>
    <t>Ostatní výnosy</t>
  </si>
  <si>
    <t>celkem</t>
  </si>
  <si>
    <t xml:space="preserve">Vyplnit také počty pracovníků - fyzický i přepočtený stav </t>
  </si>
  <si>
    <t>Vyplnit sloupec březen (měsíc 1-3),  červen  (měsíc 4-6), září (měsíc 7-9), prosinec (měsíc 10-12). Zelené buňky nevyplňovat, jsou zavzorcované, vypočte se samo.</t>
  </si>
  <si>
    <t xml:space="preserve">Postup vyplnění:  </t>
  </si>
  <si>
    <t>Modifikovaný HV</t>
  </si>
  <si>
    <t>Hospodářský výsledek</t>
  </si>
  <si>
    <t>Výnosy bez dotací</t>
  </si>
  <si>
    <t>Výnosy celkem (ÚT 6)</t>
  </si>
  <si>
    <t>6xx</t>
  </si>
  <si>
    <t>67x</t>
  </si>
  <si>
    <t>Provozní dotace</t>
  </si>
  <si>
    <t>Tržby za prodané zboží</t>
  </si>
  <si>
    <t>Tržby z prodeje služeb</t>
  </si>
  <si>
    <t>Tržby za vlastní výrobky</t>
  </si>
  <si>
    <t xml:space="preserve">Náklady celkem </t>
  </si>
  <si>
    <t>5xx</t>
  </si>
  <si>
    <t>Ostatní náklady</t>
  </si>
  <si>
    <t>Odpis pohledávek</t>
  </si>
  <si>
    <t>524-8</t>
  </si>
  <si>
    <t>Zákonné a ostatní odvody</t>
  </si>
  <si>
    <t xml:space="preserve">Mzdové náklady </t>
  </si>
  <si>
    <t>Spotřeba energií</t>
  </si>
  <si>
    <t xml:space="preserve">      z toho z rozpočtu ÚSC - provozní</t>
  </si>
  <si>
    <t xml:space="preserve">      z toho z rozpočtu ÚSC - investiční</t>
  </si>
  <si>
    <t>Dotace a výpomoci celkem</t>
  </si>
  <si>
    <t>Bankovní úvěry</t>
  </si>
  <si>
    <t>Krátkodobé závazky</t>
  </si>
  <si>
    <t>Dlouhodobé závazky</t>
  </si>
  <si>
    <t>41x</t>
  </si>
  <si>
    <t>Fondy</t>
  </si>
  <si>
    <t>AKTIVA CELKEM</t>
  </si>
  <si>
    <t>2xx</t>
  </si>
  <si>
    <t>Finanční majetek</t>
  </si>
  <si>
    <t>Pohledávky</t>
  </si>
  <si>
    <t>1xx</t>
  </si>
  <si>
    <t>Zásoby</t>
  </si>
  <si>
    <t>Počet pracovníků- přepočtený stav</t>
  </si>
  <si>
    <t>Počet pracovníků- fyzický stav</t>
  </si>
  <si>
    <t>k 31.12.</t>
  </si>
  <si>
    <t>roční v %</t>
  </si>
  <si>
    <t>prosinec</t>
  </si>
  <si>
    <t>září</t>
  </si>
  <si>
    <t>červen</t>
  </si>
  <si>
    <t>březen</t>
  </si>
  <si>
    <t>Položka</t>
  </si>
  <si>
    <t xml:space="preserve">Závěrka </t>
  </si>
  <si>
    <t>Závěrka</t>
  </si>
  <si>
    <t>Plnění</t>
  </si>
  <si>
    <t>měsíc</t>
  </si>
  <si>
    <t>Uprav. R.</t>
  </si>
  <si>
    <t>Schvál. R.</t>
  </si>
  <si>
    <t>v  tisicích Kč, bez des.míst</t>
  </si>
  <si>
    <t xml:space="preserve">Příspěvková organizace:   </t>
  </si>
  <si>
    <t>Vypracovat stručný komentář mimořádných vlivů, pohledávek a závazků majících podstatný vliv na průběžné hospodaření.</t>
  </si>
  <si>
    <t>Stálá aktiva</t>
  </si>
  <si>
    <t>Oprávky ke stálým aktivům</t>
  </si>
  <si>
    <t>k 30.06.</t>
  </si>
  <si>
    <t>k 30.09.</t>
  </si>
  <si>
    <t>Jmění a upravující položky</t>
  </si>
  <si>
    <t>40x</t>
  </si>
  <si>
    <t>r. 2025</t>
  </si>
  <si>
    <t>Pasport vybraných rozvahových a výsledovkových položek - HODNOCENÍ - rok 2026</t>
  </si>
  <si>
    <t>Účet</t>
  </si>
  <si>
    <t>r. 2026</t>
  </si>
  <si>
    <t>108 - Městské muzeum a galerie Břeclav, příspěvková organizace</t>
  </si>
  <si>
    <t>Zpracoval:      Ing. Marcela Hipská</t>
  </si>
  <si>
    <t>Schválil:        Ing. Petr Dlouhý</t>
  </si>
  <si>
    <t>Pozn.:</t>
  </si>
  <si>
    <t xml:space="preserve"> ř.24 "Dotace a výpomoci celkem" obsahuje kromě jiných dotací také výnosy z investičních transferů</t>
  </si>
  <si>
    <t xml:space="preserve"> ř.26 "Dotace a výpomoci-z rozpočtu ÚSC provozní" představuje účet 672, ale bez jiných dotací a investičních transferů </t>
  </si>
  <si>
    <t>216 - Městská knihovna Břeclav, příspěvková organizace</t>
  </si>
  <si>
    <t>Zpracoval: Klučková Iveta - ekonom MěK Břeclav</t>
  </si>
  <si>
    <t>Schválil: Mgr. Jaroslav Čech - ředitel MěK Břeclav</t>
  </si>
  <si>
    <t>226 Tereza Břeclav, příspěvková organizace</t>
  </si>
  <si>
    <t>Zpracoval:   Hana Málková, tel.: 519 323 443</t>
  </si>
  <si>
    <t>Schválil:     David Bartal, pověřený řízením  příspěvkové organizace</t>
  </si>
  <si>
    <t>227 - Domov seniorů Břeclav, příspěvková organizace</t>
  </si>
  <si>
    <t>Zpracoval: Ing. Pardovská M.</t>
  </si>
  <si>
    <t>Schválil: PhDr. Malinkovič D.</t>
  </si>
  <si>
    <t>310 - Technické služby Břeclav, příspěvková organizace</t>
  </si>
  <si>
    <t>02x</t>
  </si>
  <si>
    <t>08x</t>
  </si>
  <si>
    <t>Zpracoval: Kočíková Simona</t>
  </si>
  <si>
    <t>Schválil: Ing. Karel Osička, MBA</t>
  </si>
  <si>
    <t>4002 - Mateřská škola Břetislavova, příspěvková organizace</t>
  </si>
  <si>
    <t>Zpracoval:  Salajková Marcela</t>
  </si>
  <si>
    <t>Schválil: Mgr. Tereza Filipovičová, DiS, ředitelka MŠ</t>
  </si>
  <si>
    <t>Číslo - 4004, Mateřská škola Břeclav, Hřbitovní 8, příspěvková organizace</t>
  </si>
  <si>
    <t>Rozpočtová změna č. 19, Rozpočtová změna č. 82, Rozpočtová změna č. 140, Rozpočtová změna č. 77</t>
  </si>
  <si>
    <t>Příspěvěk zřizovatele: 1600 tis. Kč, OP JAK 2025: 159 tisíc Kč, Rodičovské příspěvky: 130 tisíc Kč, Čerpání fondů: 39 tisíc Kč</t>
  </si>
  <si>
    <t xml:space="preserve">Zpracoval: Tkadlecová </t>
  </si>
  <si>
    <t>Schválil: Mgr. Jitka Kocábová</t>
  </si>
  <si>
    <t>4005 - Mateřská škola Na Valtické 727, příspěvková organizace</t>
  </si>
  <si>
    <t>Mimořádný vliv na výsledek hospodaření  v 1.Q.26 měly ceny energií, především TEPLO</t>
  </si>
  <si>
    <t xml:space="preserve">Zpracoval: </t>
  </si>
  <si>
    <t xml:space="preserve">Schválil: </t>
  </si>
  <si>
    <t>4007 Mateřská škola Břeclav, U Splavu 2765, příspěvková organizace</t>
  </si>
  <si>
    <t>Schválil:</t>
  </si>
  <si>
    <t>4010 Mateřská škola Břeclav, Okružní 7, příspěvková organizace</t>
  </si>
  <si>
    <t>Zpracoval: Ing. Markéta Hladká, dne 15.4.2026</t>
  </si>
  <si>
    <t>Schválil:  Mgr. Zdeňka Stanická</t>
  </si>
  <si>
    <t>4011 Mateřská škola Břeclav, Osvobození 1, příspěvková organizace</t>
  </si>
  <si>
    <t>Zpracoval: Ing. Markéta Hladká, dne 14.4.2026</t>
  </si>
  <si>
    <t>Schválil:  Bc. Eva Čevelová</t>
  </si>
  <si>
    <t>4204 - Základní škola Břeclav, Komenského 2, příspěvková organizace</t>
  </si>
  <si>
    <t>Zpracoval: Denisa Úprková</t>
  </si>
  <si>
    <t>Schválil: Mgr. Jitka Chlumecká</t>
  </si>
  <si>
    <t>4205 - ZŠ a MŠ Břeclav, Kpt. Nálepky 7, příspěvková organizace</t>
  </si>
  <si>
    <t>Výsledek hospodaření je kladný z důvodu plánování oprav a vybavení organizace na letní měsíce - období hlavních prázdnin</t>
  </si>
  <si>
    <t>Zpracoval: Markéta Čermáková</t>
  </si>
  <si>
    <t>Schválil: Mgr. Jitka Šaierová</t>
  </si>
  <si>
    <t xml:space="preserve"> 4206 Základní škola a Mateřská škola Břeclav, Kupkova 1, příspěvková organizace</t>
  </si>
  <si>
    <t>Zpracoval: Ing. Ilona Wozarová</t>
  </si>
  <si>
    <t>Schválil: Mgr. Helena Ondrejková</t>
  </si>
  <si>
    <t>4207 - Základní škola Břeclav, Na Valtické 31 A, příspěvková organizace</t>
  </si>
  <si>
    <t>+</t>
  </si>
  <si>
    <t>V ostatních nákladech je zachycena vnitropod. aktivace služeb v souvislosti se stravováním zaměstnanců.</t>
  </si>
  <si>
    <t xml:space="preserve">Zpracoval: Ivana Frýbertová </t>
  </si>
  <si>
    <t>Schválil: Mgr. Michal Škamrada</t>
  </si>
  <si>
    <t>4209 - ZÁKLADNÍ ŠKOLA BŘECLAV, Slovácká 40, příspěvková organizace</t>
  </si>
  <si>
    <t>Škole poskytnut nedostačující rozpočet. Minulý rok 8931 tis.Kč, tento rok 17882 tis. (na mzdy a ONIV dříve z Jmk zůst. 8951).   Čerpání za 1-3/26 -mzd. náklady a ONIV dříve hrazené z Jmk  čerpáno 2680tis.Kč(na rok 10720tis.Kč)</t>
  </si>
  <si>
    <t>Škole bude chybět cca 1770tis.Kč.</t>
  </si>
  <si>
    <t>Zpracoval: Menšíková Jana 15.4.2026</t>
  </si>
  <si>
    <t xml:space="preserve">Schválil: Mgr. Janošek Martin </t>
  </si>
  <si>
    <t>4211 Základní škola Jana Noháče, Břeclav, Školní 16, příspěvková organizace</t>
  </si>
  <si>
    <t>Schválil: Mgr. Marcela Minaříková</t>
  </si>
  <si>
    <t>4306, Základní umělecká škola Břeclav, Křížkovského 4, příspěvková organizace</t>
  </si>
  <si>
    <t>Výnosy v upraveném rozpočtu: RZ 19: 2496tis., RZ 82: 2496tis., RZ 140: 2489tis., příspěvek zřizovatele 2359tis.,rodič.příspěv.2010tis., ostatní 40tis., DČ 13tis a OP JAK 370tis.</t>
  </si>
  <si>
    <t>Zpracoval: Trněná</t>
  </si>
  <si>
    <t>Schválil: Radek Pudelka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</si>
</sst>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"/>
    <numFmt numFmtId="166" formatCode="0.0"/>
    <numFmt numFmtId="167" formatCode="#,##0.0;[Red]#,##0.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1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1"/>
      <name val="Arial CE"/>
      <family val="2"/>
      <charset val="238"/>
    </font>
    <font>
      <sz val="14"/>
      <name val="Arial"/>
      <family val="2"/>
      <charset val="238"/>
    </font>
    <font>
      <b/>
      <sz val="12"/>
      <color indexed="22"/>
      <name val="Arial CE"/>
      <charset val="238"/>
    </font>
    <font>
      <b/>
      <sz val="14"/>
      <name val="Arial CE"/>
      <charset val="238"/>
    </font>
    <font>
      <b/>
      <i/>
      <sz val="18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u/>
      <sz val="1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Protection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9" fillId="0" borderId="0"/>
    <xf numFmtId="9" fontId="3" fillId="0" borderId="0" applyFill="0" applyBorder="0" applyAlignment="0" applyProtection="0"/>
    <xf numFmtId="0" fontId="3" fillId="0" borderId="0"/>
  </cellStyleXfs>
  <cellXfs count="203">
    <xf numFmtId="0" fontId="0" fillId="0" borderId="0" xfId="0"/>
    <xf numFmtId="0" fontId="3" fillId="0" borderId="0" xfId="7"/>
    <xf numFmtId="3" fontId="3" fillId="0" borderId="0" xfId="7" applyNumberFormat="1"/>
    <xf numFmtId="0" fontId="3" fillId="0" borderId="0" xfId="7" applyAlignment="1">
      <alignment horizontal="center"/>
    </xf>
    <xf numFmtId="3" fontId="3" fillId="0" borderId="27" xfId="7" applyNumberFormat="1" applyBorder="1" applyAlignment="1">
      <alignment horizontal="right"/>
    </xf>
    <xf numFmtId="3" fontId="3" fillId="0" borderId="13" xfId="7" applyNumberFormat="1" applyBorder="1" applyAlignment="1">
      <alignment horizontal="right"/>
    </xf>
    <xf numFmtId="3" fontId="3" fillId="0" borderId="8" xfId="7" applyNumberFormat="1" applyBorder="1" applyAlignment="1">
      <alignment horizontal="right"/>
    </xf>
    <xf numFmtId="3" fontId="3" fillId="2" borderId="27" xfId="7" applyNumberFormat="1" applyFill="1" applyBorder="1" applyAlignment="1">
      <alignment horizontal="right"/>
    </xf>
    <xf numFmtId="3" fontId="3" fillId="0" borderId="20" xfId="7" applyNumberFormat="1" applyBorder="1" applyAlignment="1">
      <alignment horizontal="right"/>
    </xf>
    <xf numFmtId="3" fontId="3" fillId="0" borderId="11" xfId="7" applyNumberFormat="1" applyBorder="1" applyAlignment="1">
      <alignment horizontal="right"/>
    </xf>
    <xf numFmtId="3" fontId="5" fillId="5" borderId="6" xfId="7" applyNumberFormat="1" applyFont="1" applyFill="1" applyBorder="1" applyAlignment="1">
      <alignment horizontal="right"/>
    </xf>
    <xf numFmtId="3" fontId="5" fillId="5" borderId="5" xfId="7" applyNumberFormat="1" applyFont="1" applyFill="1" applyBorder="1" applyAlignment="1">
      <alignment horizontal="right"/>
    </xf>
    <xf numFmtId="3" fontId="5" fillId="5" borderId="3" xfId="7" applyNumberFormat="1" applyFont="1" applyFill="1" applyBorder="1" applyAlignment="1">
      <alignment horizontal="right"/>
    </xf>
    <xf numFmtId="3" fontId="5" fillId="5" borderId="7" xfId="7" applyNumberFormat="1" applyFont="1" applyFill="1" applyBorder="1" applyAlignment="1">
      <alignment horizontal="right"/>
    </xf>
    <xf numFmtId="3" fontId="5" fillId="0" borderId="1" xfId="7" applyNumberFormat="1" applyFont="1" applyBorder="1" applyAlignment="1">
      <alignment horizontal="right"/>
    </xf>
    <xf numFmtId="0" fontId="5" fillId="5" borderId="21" xfId="7" applyFont="1" applyFill="1" applyBorder="1" applyAlignment="1">
      <alignment horizontal="center"/>
    </xf>
    <xf numFmtId="0" fontId="5" fillId="5" borderId="2" xfId="7" applyFont="1" applyFill="1" applyBorder="1" applyAlignment="1">
      <alignment horizontal="center"/>
    </xf>
    <xf numFmtId="3" fontId="5" fillId="4" borderId="19" xfId="7" applyNumberFormat="1" applyFont="1" applyFill="1" applyBorder="1" applyAlignment="1">
      <alignment horizontal="center"/>
    </xf>
    <xf numFmtId="0" fontId="5" fillId="5" borderId="18" xfId="7" applyFont="1" applyFill="1" applyBorder="1" applyAlignment="1">
      <alignment horizontal="center"/>
    </xf>
    <xf numFmtId="0" fontId="5" fillId="5" borderId="1" xfId="7" applyFont="1" applyFill="1" applyBorder="1" applyAlignment="1">
      <alignment horizontal="center"/>
    </xf>
    <xf numFmtId="3" fontId="5" fillId="0" borderId="0" xfId="7" applyNumberFormat="1" applyFont="1"/>
    <xf numFmtId="0" fontId="13" fillId="0" borderId="0" xfId="7" applyFont="1" applyAlignment="1">
      <alignment horizontal="center"/>
    </xf>
    <xf numFmtId="0" fontId="6" fillId="0" borderId="0" xfId="1" applyFont="1" applyAlignment="1">
      <alignment horizontal="right"/>
    </xf>
    <xf numFmtId="0" fontId="3" fillId="3" borderId="0" xfId="0" applyFont="1" applyFill="1" applyAlignment="1" applyProtection="1">
      <alignment horizontal="right" wrapText="1"/>
      <protection locked="0"/>
    </xf>
    <xf numFmtId="0" fontId="4" fillId="0" borderId="0" xfId="7" applyFont="1"/>
    <xf numFmtId="0" fontId="4" fillId="0" borderId="0" xfId="7" applyFont="1" applyAlignment="1">
      <alignment horizontal="center"/>
    </xf>
    <xf numFmtId="3" fontId="4" fillId="0" borderId="0" xfId="7" applyNumberFormat="1" applyFont="1"/>
    <xf numFmtId="165" fontId="3" fillId="0" borderId="16" xfId="7" applyNumberFormat="1" applyBorder="1" applyAlignment="1">
      <alignment horizontal="right"/>
    </xf>
    <xf numFmtId="3" fontId="5" fillId="7" borderId="7" xfId="7" applyNumberFormat="1" applyFont="1" applyFill="1" applyBorder="1" applyAlignment="1">
      <alignment horizontal="right"/>
    </xf>
    <xf numFmtId="3" fontId="5" fillId="7" borderId="25" xfId="7" applyNumberFormat="1" applyFont="1" applyFill="1" applyBorder="1" applyAlignment="1" applyProtection="1">
      <alignment horizontal="right"/>
      <protection locked="0"/>
    </xf>
    <xf numFmtId="3" fontId="5" fillId="7" borderId="26" xfId="7" applyNumberFormat="1" applyFont="1" applyFill="1" applyBorder="1" applyAlignment="1">
      <alignment horizontal="right"/>
    </xf>
    <xf numFmtId="2" fontId="5" fillId="0" borderId="29" xfId="7" applyNumberFormat="1" applyFont="1" applyBorder="1" applyAlignment="1">
      <alignment horizontal="right"/>
    </xf>
    <xf numFmtId="3" fontId="3" fillId="0" borderId="0" xfId="7" applyNumberFormat="1" applyAlignment="1">
      <alignment horizontal="right"/>
    </xf>
    <xf numFmtId="3" fontId="3" fillId="0" borderId="32" xfId="7" applyNumberFormat="1" applyBorder="1" applyAlignment="1">
      <alignment horizontal="right"/>
    </xf>
    <xf numFmtId="3" fontId="5" fillId="7" borderId="1" xfId="7" applyNumberFormat="1" applyFont="1" applyFill="1" applyBorder="1" applyAlignment="1">
      <alignment horizontal="center"/>
    </xf>
    <xf numFmtId="3" fontId="9" fillId="0" borderId="4" xfId="7" applyNumberFormat="1" applyFont="1" applyBorder="1" applyAlignment="1">
      <alignment horizontal="right"/>
    </xf>
    <xf numFmtId="3" fontId="9" fillId="0" borderId="5" xfId="7" applyNumberFormat="1" applyFont="1" applyBorder="1" applyAlignment="1">
      <alignment horizontal="right"/>
    </xf>
    <xf numFmtId="3" fontId="9" fillId="0" borderId="3" xfId="7" applyNumberFormat="1" applyFont="1" applyBorder="1" applyAlignment="1">
      <alignment horizontal="right"/>
    </xf>
    <xf numFmtId="3" fontId="9" fillId="0" borderId="6" xfId="7" applyNumberFormat="1" applyFont="1" applyBorder="1" applyAlignment="1">
      <alignment horizontal="right"/>
    </xf>
    <xf numFmtId="0" fontId="3" fillId="0" borderId="0" xfId="7" applyAlignment="1">
      <alignment horizontal="left" indent="1"/>
    </xf>
    <xf numFmtId="0" fontId="16" fillId="0" borderId="0" xfId="7" applyFont="1" applyAlignment="1">
      <alignment horizontal="left" indent="1"/>
    </xf>
    <xf numFmtId="0" fontId="10" fillId="0" borderId="0" xfId="7" applyFont="1" applyAlignment="1">
      <alignment horizontal="left" indent="1"/>
    </xf>
    <xf numFmtId="0" fontId="5" fillId="0" borderId="0" xfId="7" applyFont="1" applyAlignment="1">
      <alignment horizontal="left" indent="1"/>
    </xf>
    <xf numFmtId="0" fontId="14" fillId="0" borderId="0" xfId="7" applyFont="1" applyAlignment="1">
      <alignment horizontal="left" indent="1"/>
    </xf>
    <xf numFmtId="0" fontId="7" fillId="0" borderId="27" xfId="7" applyFont="1" applyBorder="1" applyAlignment="1">
      <alignment horizontal="left" indent="1"/>
    </xf>
    <xf numFmtId="0" fontId="7" fillId="0" borderId="9" xfId="7" applyFont="1" applyBorder="1" applyAlignment="1">
      <alignment horizontal="left" indent="1"/>
    </xf>
    <xf numFmtId="0" fontId="7" fillId="0" borderId="8" xfId="7" applyFont="1" applyBorder="1" applyAlignment="1">
      <alignment horizontal="left" indent="1"/>
    </xf>
    <xf numFmtId="0" fontId="7" fillId="0" borderId="13" xfId="7" applyFont="1" applyBorder="1" applyAlignment="1">
      <alignment horizontal="left" indent="1"/>
    </xf>
    <xf numFmtId="0" fontId="7" fillId="5" borderId="24" xfId="7" applyFont="1" applyFill="1" applyBorder="1" applyAlignment="1">
      <alignment horizontal="left" indent="1"/>
    </xf>
    <xf numFmtId="0" fontId="7" fillId="0" borderId="4" xfId="7" applyFont="1" applyBorder="1" applyAlignment="1">
      <alignment horizontal="left" indent="1"/>
    </xf>
    <xf numFmtId="0" fontId="17" fillId="0" borderId="0" xfId="7" applyFont="1" applyAlignment="1">
      <alignment horizontal="left" indent="1"/>
    </xf>
    <xf numFmtId="0" fontId="11" fillId="0" borderId="0" xfId="7" applyFont="1" applyAlignment="1">
      <alignment horizontal="left" indent="1"/>
    </xf>
    <xf numFmtId="0" fontId="8" fillId="0" borderId="0" xfId="7" applyFont="1" applyAlignment="1">
      <alignment horizontal="left" indent="1"/>
    </xf>
    <xf numFmtId="0" fontId="3" fillId="4" borderId="1" xfId="7" applyFill="1" applyBorder="1" applyAlignment="1">
      <alignment horizontal="center"/>
    </xf>
    <xf numFmtId="0" fontId="3" fillId="4" borderId="2" xfId="7" applyFill="1" applyBorder="1" applyAlignment="1">
      <alignment horizontal="center"/>
    </xf>
    <xf numFmtId="3" fontId="3" fillId="4" borderId="7" xfId="7" applyNumberFormat="1" applyFill="1" applyBorder="1" applyAlignment="1">
      <alignment horizontal="center"/>
    </xf>
    <xf numFmtId="3" fontId="3" fillId="4" borderId="19" xfId="7" applyNumberFormat="1" applyFill="1" applyBorder="1" applyAlignment="1">
      <alignment horizontal="center"/>
    </xf>
    <xf numFmtId="0" fontId="3" fillId="4" borderId="3" xfId="7" applyFill="1" applyBorder="1" applyAlignment="1">
      <alignment horizontal="center"/>
    </xf>
    <xf numFmtId="166" fontId="3" fillId="0" borderId="1" xfId="7" applyNumberFormat="1" applyBorder="1" applyAlignment="1">
      <alignment horizontal="center"/>
    </xf>
    <xf numFmtId="3" fontId="3" fillId="0" borderId="1" xfId="7" applyNumberFormat="1" applyBorder="1" applyAlignment="1" applyProtection="1">
      <alignment horizontal="right"/>
      <protection locked="0"/>
    </xf>
    <xf numFmtId="0" fontId="3" fillId="0" borderId="0" xfId="7" applyAlignment="1">
      <alignment horizontal="right"/>
    </xf>
    <xf numFmtId="166" fontId="3" fillId="0" borderId="29" xfId="7" applyNumberFormat="1" applyBorder="1" applyAlignment="1">
      <alignment horizontal="center"/>
    </xf>
    <xf numFmtId="3" fontId="3" fillId="0" borderId="5" xfId="7" applyNumberFormat="1" applyBorder="1" applyAlignment="1">
      <alignment horizontal="center"/>
    </xf>
    <xf numFmtId="3" fontId="3" fillId="0" borderId="3" xfId="7" applyNumberFormat="1" applyBorder="1" applyAlignment="1">
      <alignment horizontal="center"/>
    </xf>
    <xf numFmtId="3" fontId="5" fillId="7" borderId="24" xfId="7" applyNumberFormat="1" applyFont="1" applyFill="1" applyBorder="1" applyAlignment="1">
      <alignment horizontal="right"/>
    </xf>
    <xf numFmtId="3" fontId="3" fillId="7" borderId="7" xfId="7" applyNumberFormat="1" applyFill="1" applyBorder="1" applyAlignment="1" applyProtection="1">
      <alignment horizontal="right"/>
      <protection locked="0"/>
    </xf>
    <xf numFmtId="3" fontId="3" fillId="7" borderId="26" xfId="7" applyNumberFormat="1" applyFill="1" applyBorder="1" applyAlignment="1" applyProtection="1">
      <alignment horizontal="right"/>
      <protection locked="0"/>
    </xf>
    <xf numFmtId="0" fontId="3" fillId="7" borderId="7" xfId="7" applyFill="1" applyBorder="1" applyAlignment="1">
      <alignment horizontal="right"/>
    </xf>
    <xf numFmtId="3" fontId="3" fillId="0" borderId="28" xfId="7" applyNumberFormat="1" applyBorder="1" applyAlignment="1">
      <alignment horizontal="center"/>
    </xf>
    <xf numFmtId="3" fontId="3" fillId="0" borderId="29" xfId="7" applyNumberFormat="1" applyBorder="1" applyAlignment="1">
      <alignment horizontal="center"/>
    </xf>
    <xf numFmtId="3" fontId="9" fillId="0" borderId="4" xfId="7" applyNumberFormat="1" applyFont="1" applyBorder="1" applyAlignment="1">
      <alignment horizontal="center"/>
    </xf>
    <xf numFmtId="3" fontId="5" fillId="0" borderId="28" xfId="7" applyNumberFormat="1" applyFont="1" applyBorder="1" applyAlignment="1" applyProtection="1">
      <alignment horizontal="right"/>
      <protection locked="0"/>
    </xf>
    <xf numFmtId="3" fontId="9" fillId="0" borderId="5" xfId="7" applyNumberFormat="1" applyFont="1" applyBorder="1" applyAlignment="1">
      <alignment horizontal="center"/>
    </xf>
    <xf numFmtId="3" fontId="5" fillId="0" borderId="5" xfId="7" applyNumberFormat="1" applyFont="1" applyBorder="1" applyAlignment="1" applyProtection="1">
      <alignment horizontal="right"/>
      <protection locked="0"/>
    </xf>
    <xf numFmtId="3" fontId="9" fillId="0" borderId="29" xfId="7" applyNumberFormat="1" applyFont="1" applyBorder="1" applyAlignment="1">
      <alignment horizontal="center"/>
    </xf>
    <xf numFmtId="3" fontId="5" fillId="0" borderId="2" xfId="7" applyNumberFormat="1" applyFont="1" applyBorder="1" applyAlignment="1" applyProtection="1">
      <alignment horizontal="right"/>
      <protection locked="0"/>
    </xf>
    <xf numFmtId="3" fontId="9" fillId="0" borderId="4" xfId="7" applyNumberFormat="1" applyFont="1" applyBorder="1" applyAlignment="1" applyProtection="1">
      <alignment horizontal="right"/>
      <protection locked="0"/>
    </xf>
    <xf numFmtId="3" fontId="9" fillId="0" borderId="5" xfId="7" applyNumberFormat="1" applyFont="1" applyBorder="1" applyAlignment="1" applyProtection="1">
      <alignment horizontal="right"/>
      <protection locked="0"/>
    </xf>
    <xf numFmtId="3" fontId="9" fillId="0" borderId="6" xfId="7" applyNumberFormat="1" applyFont="1" applyBorder="1" applyAlignment="1">
      <alignment horizontal="center"/>
    </xf>
    <xf numFmtId="3" fontId="9" fillId="0" borderId="3" xfId="7" applyNumberFormat="1" applyFont="1" applyBorder="1" applyAlignment="1" applyProtection="1">
      <alignment horizontal="right"/>
      <protection locked="0"/>
    </xf>
    <xf numFmtId="3" fontId="5" fillId="5" borderId="29" xfId="7" applyNumberFormat="1" applyFont="1" applyFill="1" applyBorder="1" applyAlignment="1">
      <alignment horizontal="right"/>
    </xf>
    <xf numFmtId="3" fontId="5" fillId="5" borderId="7" xfId="7" applyNumberFormat="1" applyFont="1" applyFill="1" applyBorder="1" applyAlignment="1">
      <alignment horizontal="center"/>
    </xf>
    <xf numFmtId="3" fontId="5" fillId="5" borderId="24" xfId="7" applyNumberFormat="1" applyFont="1" applyFill="1" applyBorder="1" applyAlignment="1">
      <alignment horizontal="right"/>
    </xf>
    <xf numFmtId="3" fontId="5" fillId="5" borderId="25" xfId="7" applyNumberFormat="1" applyFont="1" applyFill="1" applyBorder="1" applyAlignment="1">
      <alignment horizontal="right"/>
    </xf>
    <xf numFmtId="165" fontId="5" fillId="5" borderId="26" xfId="7" applyNumberFormat="1" applyFont="1" applyFill="1" applyBorder="1" applyAlignment="1">
      <alignment horizontal="right"/>
    </xf>
    <xf numFmtId="165" fontId="5" fillId="5" borderId="7" xfId="7" applyNumberFormat="1" applyFont="1" applyFill="1" applyBorder="1" applyAlignment="1">
      <alignment horizontal="right"/>
    </xf>
    <xf numFmtId="3" fontId="9" fillId="0" borderId="28" xfId="7" applyNumberFormat="1" applyFont="1" applyBorder="1" applyAlignment="1" applyProtection="1">
      <alignment horizontal="right"/>
      <protection locked="0"/>
    </xf>
    <xf numFmtId="3" fontId="5" fillId="0" borderId="3" xfId="7" applyNumberFormat="1" applyFont="1" applyBorder="1" applyAlignment="1">
      <alignment horizontal="center"/>
    </xf>
    <xf numFmtId="3" fontId="5" fillId="0" borderId="20" xfId="7" applyNumberFormat="1" applyFont="1" applyBorder="1" applyAlignment="1" applyProtection="1">
      <alignment horizontal="right"/>
      <protection locked="0"/>
    </xf>
    <xf numFmtId="3" fontId="3" fillId="0" borderId="3" xfId="7" applyNumberFormat="1" applyBorder="1" applyAlignment="1">
      <alignment horizontal="right"/>
    </xf>
    <xf numFmtId="0" fontId="3" fillId="0" borderId="3" xfId="7" applyBorder="1" applyAlignment="1">
      <alignment horizontal="right"/>
    </xf>
    <xf numFmtId="165" fontId="5" fillId="0" borderId="26" xfId="7" applyNumberFormat="1" applyFont="1" applyBorder="1" applyAlignment="1">
      <alignment horizontal="right"/>
    </xf>
    <xf numFmtId="0" fontId="7" fillId="5" borderId="16" xfId="7" applyFont="1" applyFill="1" applyBorder="1" applyAlignment="1">
      <alignment horizontal="left" indent="1"/>
    </xf>
    <xf numFmtId="3" fontId="5" fillId="5" borderId="11" xfId="7" applyNumberFormat="1" applyFont="1" applyFill="1" applyBorder="1" applyAlignment="1">
      <alignment horizontal="right"/>
    </xf>
    <xf numFmtId="0" fontId="7" fillId="5" borderId="20" xfId="7" applyFont="1" applyFill="1" applyBorder="1" applyAlignment="1">
      <alignment horizontal="left" indent="1"/>
    </xf>
    <xf numFmtId="3" fontId="5" fillId="5" borderId="2" xfId="7" applyNumberFormat="1" applyFont="1" applyFill="1" applyBorder="1" applyAlignment="1">
      <alignment horizontal="center"/>
    </xf>
    <xf numFmtId="0" fontId="4" fillId="4" borderId="17" xfId="7" applyFont="1" applyFill="1" applyBorder="1"/>
    <xf numFmtId="0" fontId="4" fillId="6" borderId="21" xfId="7" applyFont="1" applyFill="1" applyBorder="1" applyAlignment="1">
      <alignment horizontal="center"/>
    </xf>
    <xf numFmtId="3" fontId="3" fillId="7" borderId="0" xfId="7" applyNumberFormat="1" applyFill="1" applyAlignment="1" applyProtection="1">
      <alignment horizontal="right"/>
      <protection locked="0"/>
    </xf>
    <xf numFmtId="3" fontId="3" fillId="7" borderId="1" xfId="7" applyNumberFormat="1" applyFill="1" applyBorder="1" applyAlignment="1" applyProtection="1">
      <alignment horizontal="right"/>
      <protection locked="0"/>
    </xf>
    <xf numFmtId="3" fontId="3" fillId="7" borderId="23" xfId="7" applyNumberFormat="1" applyFill="1" applyBorder="1" applyAlignment="1" applyProtection="1">
      <alignment horizontal="right"/>
      <protection locked="0"/>
    </xf>
    <xf numFmtId="2" fontId="3" fillId="7" borderId="35" xfId="7" applyNumberFormat="1" applyFill="1" applyBorder="1" applyAlignment="1" applyProtection="1">
      <alignment horizontal="right"/>
      <protection locked="0"/>
    </xf>
    <xf numFmtId="2" fontId="3" fillId="7" borderId="29" xfId="7" applyNumberFormat="1" applyFill="1" applyBorder="1" applyAlignment="1" applyProtection="1">
      <alignment horizontal="right"/>
      <protection locked="0"/>
    </xf>
    <xf numFmtId="3" fontId="3" fillId="7" borderId="32" xfId="7" applyNumberFormat="1" applyFill="1" applyBorder="1" applyAlignment="1" applyProtection="1">
      <alignment horizontal="right"/>
      <protection locked="0"/>
    </xf>
    <xf numFmtId="3" fontId="3" fillId="7" borderId="5" xfId="7" applyNumberFormat="1" applyFill="1" applyBorder="1" applyAlignment="1" applyProtection="1">
      <alignment horizontal="right"/>
      <protection locked="0"/>
    </xf>
    <xf numFmtId="3" fontId="3" fillId="7" borderId="6" xfId="7" applyNumberFormat="1" applyFill="1" applyBorder="1" applyAlignment="1" applyProtection="1">
      <alignment horizontal="right"/>
      <protection locked="0"/>
    </xf>
    <xf numFmtId="3" fontId="3" fillId="7" borderId="15" xfId="7" applyNumberFormat="1" applyFill="1" applyBorder="1" applyAlignment="1" applyProtection="1">
      <alignment horizontal="right"/>
      <protection locked="0"/>
    </xf>
    <xf numFmtId="3" fontId="3" fillId="7" borderId="4" xfId="7" applyNumberFormat="1" applyFill="1" applyBorder="1" applyAlignment="1" applyProtection="1">
      <alignment horizontal="right"/>
      <protection locked="0"/>
    </xf>
    <xf numFmtId="3" fontId="3" fillId="7" borderId="33" xfId="7" applyNumberFormat="1" applyFill="1" applyBorder="1" applyAlignment="1" applyProtection="1">
      <alignment horizontal="right"/>
      <protection locked="0"/>
    </xf>
    <xf numFmtId="3" fontId="3" fillId="7" borderId="37" xfId="7" applyNumberFormat="1" applyFill="1" applyBorder="1" applyAlignment="1" applyProtection="1">
      <alignment horizontal="right"/>
      <protection locked="0"/>
    </xf>
    <xf numFmtId="3" fontId="3" fillId="7" borderId="28" xfId="7" applyNumberFormat="1" applyFill="1" applyBorder="1" applyAlignment="1" applyProtection="1">
      <alignment horizontal="right"/>
      <protection locked="0"/>
    </xf>
    <xf numFmtId="3" fontId="3" fillId="7" borderId="19" xfId="7" applyNumberFormat="1" applyFill="1" applyBorder="1" applyAlignment="1" applyProtection="1">
      <alignment horizontal="right"/>
      <protection locked="0"/>
    </xf>
    <xf numFmtId="3" fontId="3" fillId="7" borderId="29" xfId="7" applyNumberFormat="1" applyFill="1" applyBorder="1" applyAlignment="1" applyProtection="1">
      <alignment horizontal="right"/>
      <protection locked="0"/>
    </xf>
    <xf numFmtId="3" fontId="3" fillId="7" borderId="35" xfId="7" applyNumberFormat="1" applyFill="1" applyBorder="1" applyAlignment="1" applyProtection="1">
      <alignment horizontal="right"/>
      <protection locked="0"/>
    </xf>
    <xf numFmtId="3" fontId="5" fillId="7" borderId="25" xfId="7" applyNumberFormat="1" applyFont="1" applyFill="1" applyBorder="1" applyAlignment="1">
      <alignment horizontal="right"/>
    </xf>
    <xf numFmtId="3" fontId="5" fillId="7" borderId="34" xfId="7" applyNumberFormat="1" applyFont="1" applyFill="1" applyBorder="1" applyAlignment="1">
      <alignment horizontal="right"/>
    </xf>
    <xf numFmtId="0" fontId="3" fillId="7" borderId="28" xfId="7" applyFill="1" applyBorder="1" applyAlignment="1">
      <alignment horizontal="right"/>
    </xf>
    <xf numFmtId="3" fontId="5" fillId="7" borderId="18" xfId="7" applyNumberFormat="1" applyFont="1" applyFill="1" applyBorder="1" applyAlignment="1">
      <alignment horizontal="right"/>
    </xf>
    <xf numFmtId="0" fontId="3" fillId="7" borderId="6" xfId="7" applyFill="1" applyBorder="1" applyAlignment="1">
      <alignment horizontal="right"/>
    </xf>
    <xf numFmtId="3" fontId="5" fillId="7" borderId="30" xfId="7" applyNumberFormat="1" applyFont="1" applyFill="1" applyBorder="1" applyAlignment="1">
      <alignment horizontal="right"/>
    </xf>
    <xf numFmtId="3" fontId="5" fillId="7" borderId="14" xfId="7" applyNumberFormat="1" applyFont="1" applyFill="1" applyBorder="1" applyAlignment="1">
      <alignment horizontal="right"/>
    </xf>
    <xf numFmtId="0" fontId="3" fillId="7" borderId="5" xfId="7" applyFill="1" applyBorder="1" applyAlignment="1">
      <alignment horizontal="right"/>
    </xf>
    <xf numFmtId="0" fontId="3" fillId="7" borderId="29" xfId="7" applyFill="1" applyBorder="1" applyAlignment="1">
      <alignment horizontal="right"/>
    </xf>
    <xf numFmtId="3" fontId="5" fillId="7" borderId="22" xfId="7" applyNumberFormat="1" applyFont="1" applyFill="1" applyBorder="1" applyAlignment="1">
      <alignment horizontal="right"/>
    </xf>
    <xf numFmtId="0" fontId="3" fillId="7" borderId="4" xfId="7" applyFill="1" applyBorder="1" applyAlignment="1">
      <alignment horizontal="right"/>
    </xf>
    <xf numFmtId="3" fontId="5" fillId="7" borderId="36" xfId="7" applyNumberFormat="1" applyFont="1" applyFill="1" applyBorder="1" applyAlignment="1">
      <alignment horizontal="right"/>
    </xf>
    <xf numFmtId="165" fontId="5" fillId="7" borderId="10" xfId="7" applyNumberFormat="1" applyFont="1" applyFill="1" applyBorder="1" applyAlignment="1">
      <alignment horizontal="right"/>
    </xf>
    <xf numFmtId="165" fontId="5" fillId="7" borderId="28" xfId="7" applyNumberFormat="1" applyFont="1" applyFill="1" applyBorder="1" applyAlignment="1">
      <alignment horizontal="right"/>
    </xf>
    <xf numFmtId="165" fontId="5" fillId="7" borderId="14" xfId="7" applyNumberFormat="1" applyFont="1" applyFill="1" applyBorder="1" applyAlignment="1">
      <alignment horizontal="right"/>
    </xf>
    <xf numFmtId="165" fontId="5" fillId="7" borderId="5" xfId="7" applyNumberFormat="1" applyFont="1" applyFill="1" applyBorder="1" applyAlignment="1">
      <alignment horizontal="right"/>
    </xf>
    <xf numFmtId="165" fontId="5" fillId="7" borderId="30" xfId="7" applyNumberFormat="1" applyFont="1" applyFill="1" applyBorder="1" applyAlignment="1">
      <alignment horizontal="right"/>
    </xf>
    <xf numFmtId="165" fontId="5" fillId="7" borderId="29" xfId="7" applyNumberFormat="1" applyFont="1" applyFill="1" applyBorder="1" applyAlignment="1">
      <alignment horizontal="right"/>
    </xf>
    <xf numFmtId="165" fontId="5" fillId="7" borderId="12" xfId="7" applyNumberFormat="1" applyFont="1" applyFill="1" applyBorder="1" applyAlignment="1">
      <alignment horizontal="right"/>
    </xf>
    <xf numFmtId="165" fontId="5" fillId="7" borderId="4" xfId="7" applyNumberFormat="1" applyFont="1" applyFill="1" applyBorder="1" applyAlignment="1">
      <alignment horizontal="right"/>
    </xf>
    <xf numFmtId="165" fontId="5" fillId="7" borderId="36" xfId="7" applyNumberFormat="1" applyFont="1" applyFill="1" applyBorder="1" applyAlignment="1">
      <alignment horizontal="right"/>
    </xf>
    <xf numFmtId="165" fontId="5" fillId="7" borderId="6" xfId="7" applyNumberFormat="1" applyFont="1" applyFill="1" applyBorder="1" applyAlignment="1">
      <alignment horizontal="right"/>
    </xf>
    <xf numFmtId="165" fontId="5" fillId="7" borderId="7" xfId="7" applyNumberFormat="1" applyFont="1" applyFill="1" applyBorder="1" applyAlignment="1">
      <alignment horizontal="right"/>
    </xf>
    <xf numFmtId="165" fontId="5" fillId="7" borderId="26" xfId="7" applyNumberFormat="1" applyFont="1" applyFill="1" applyBorder="1" applyAlignment="1">
      <alignment horizontal="right"/>
    </xf>
    <xf numFmtId="3" fontId="5" fillId="0" borderId="11" xfId="7" applyNumberFormat="1" applyFont="1" applyBorder="1" applyAlignment="1" applyProtection="1">
      <alignment horizontal="right"/>
      <protection locked="0"/>
    </xf>
    <xf numFmtId="3" fontId="5" fillId="0" borderId="13" xfId="7" applyNumberFormat="1" applyFont="1" applyBorder="1" applyAlignment="1" applyProtection="1">
      <alignment horizontal="right"/>
      <protection locked="0"/>
    </xf>
    <xf numFmtId="3" fontId="5" fillId="0" borderId="9" xfId="7" applyNumberFormat="1" applyFont="1" applyBorder="1" applyAlignment="1" applyProtection="1">
      <alignment horizontal="right"/>
      <protection locked="0"/>
    </xf>
    <xf numFmtId="3" fontId="9" fillId="0" borderId="8" xfId="7" applyNumberFormat="1" applyFont="1" applyBorder="1" applyAlignment="1" applyProtection="1">
      <alignment horizontal="right"/>
      <protection locked="0"/>
    </xf>
    <xf numFmtId="3" fontId="9" fillId="0" borderId="13" xfId="7" applyNumberFormat="1" applyFont="1" applyBorder="1" applyAlignment="1" applyProtection="1">
      <alignment horizontal="right"/>
      <protection locked="0"/>
    </xf>
    <xf numFmtId="3" fontId="9" fillId="0" borderId="31" xfId="7" applyNumberFormat="1" applyFont="1" applyBorder="1" applyAlignment="1" applyProtection="1">
      <alignment horizontal="right"/>
      <protection locked="0"/>
    </xf>
    <xf numFmtId="3" fontId="5" fillId="0" borderId="8" xfId="7" applyNumberFormat="1" applyFont="1" applyBorder="1" applyAlignment="1">
      <alignment horizontal="right"/>
    </xf>
    <xf numFmtId="2" fontId="5" fillId="0" borderId="9" xfId="7" applyNumberFormat="1" applyFont="1" applyBorder="1" applyAlignment="1">
      <alignment horizontal="right"/>
    </xf>
    <xf numFmtId="0" fontId="5" fillId="7" borderId="1" xfId="7" applyFont="1" applyFill="1" applyBorder="1" applyAlignment="1">
      <alignment horizontal="center"/>
    </xf>
    <xf numFmtId="0" fontId="5" fillId="7" borderId="18" xfId="7" applyFont="1" applyFill="1" applyBorder="1" applyAlignment="1">
      <alignment horizontal="center"/>
    </xf>
    <xf numFmtId="0" fontId="5" fillId="7" borderId="2" xfId="7" applyFont="1" applyFill="1" applyBorder="1" applyAlignment="1">
      <alignment horizontal="center"/>
    </xf>
    <xf numFmtId="0" fontId="5" fillId="7" borderId="21" xfId="7" applyFont="1" applyFill="1" applyBorder="1" applyAlignment="1">
      <alignment horizontal="center"/>
    </xf>
    <xf numFmtId="3" fontId="5" fillId="7" borderId="8" xfId="7" applyNumberFormat="1" applyFont="1" applyFill="1" applyBorder="1" applyAlignment="1">
      <alignment horizontal="right"/>
    </xf>
    <xf numFmtId="3" fontId="5" fillId="7" borderId="13" xfId="7" applyNumberFormat="1" applyFont="1" applyFill="1" applyBorder="1" applyAlignment="1">
      <alignment horizontal="right"/>
    </xf>
    <xf numFmtId="3" fontId="5" fillId="7" borderId="31" xfId="7" applyNumberFormat="1" applyFont="1" applyFill="1" applyBorder="1" applyAlignment="1">
      <alignment horizontal="right"/>
    </xf>
    <xf numFmtId="3" fontId="5" fillId="5" borderId="13" xfId="7" applyNumberFormat="1" applyFont="1" applyFill="1" applyBorder="1" applyAlignment="1">
      <alignment horizontal="right"/>
    </xf>
    <xf numFmtId="3" fontId="5" fillId="5" borderId="9" xfId="7" applyNumberFormat="1" applyFont="1" applyFill="1" applyBorder="1" applyAlignment="1">
      <alignment horizontal="right"/>
    </xf>
    <xf numFmtId="3" fontId="5" fillId="0" borderId="16" xfId="7" applyNumberFormat="1" applyFont="1" applyBorder="1" applyAlignment="1">
      <alignment horizontal="right"/>
    </xf>
    <xf numFmtId="166" fontId="5" fillId="5" borderId="27" xfId="7" applyNumberFormat="1" applyFont="1" applyFill="1" applyBorder="1" applyAlignment="1">
      <alignment horizontal="right"/>
    </xf>
    <xf numFmtId="166" fontId="5" fillId="7" borderId="9" xfId="7" applyNumberFormat="1" applyFont="1" applyFill="1" applyBorder="1" applyAlignment="1">
      <alignment horizontal="right"/>
    </xf>
    <xf numFmtId="3" fontId="5" fillId="5" borderId="27" xfId="7" applyNumberFormat="1" applyFont="1" applyFill="1" applyBorder="1" applyAlignment="1">
      <alignment horizontal="right"/>
    </xf>
    <xf numFmtId="3" fontId="5" fillId="5" borderId="31" xfId="7" applyNumberFormat="1" applyFont="1" applyFill="1" applyBorder="1" applyAlignment="1">
      <alignment horizontal="right"/>
    </xf>
    <xf numFmtId="3" fontId="5" fillId="5" borderId="1" xfId="7" applyNumberFormat="1" applyFont="1" applyFill="1" applyBorder="1" applyAlignment="1">
      <alignment horizontal="right"/>
    </xf>
    <xf numFmtId="167" fontId="5" fillId="5" borderId="28" xfId="7" applyNumberFormat="1" applyFont="1" applyFill="1" applyBorder="1" applyAlignment="1">
      <alignment horizontal="right"/>
    </xf>
    <xf numFmtId="167" fontId="5" fillId="5" borderId="5" xfId="7" applyNumberFormat="1" applyFont="1" applyFill="1" applyBorder="1" applyAlignment="1">
      <alignment horizontal="right"/>
    </xf>
    <xf numFmtId="167" fontId="5" fillId="5" borderId="29" xfId="7" applyNumberFormat="1" applyFont="1" applyFill="1" applyBorder="1" applyAlignment="1">
      <alignment horizontal="right"/>
    </xf>
    <xf numFmtId="167" fontId="5" fillId="5" borderId="3" xfId="7" applyNumberFormat="1" applyFont="1" applyFill="1" applyBorder="1" applyAlignment="1">
      <alignment horizontal="right"/>
    </xf>
    <xf numFmtId="167" fontId="5" fillId="0" borderId="28" xfId="7" applyNumberFormat="1" applyFont="1" applyBorder="1" applyAlignment="1">
      <alignment horizontal="right"/>
    </xf>
    <xf numFmtId="167" fontId="5" fillId="5" borderId="4" xfId="7" applyNumberFormat="1" applyFont="1" applyFill="1" applyBorder="1" applyAlignment="1">
      <alignment horizontal="right"/>
    </xf>
    <xf numFmtId="0" fontId="3" fillId="4" borderId="18" xfId="7" applyFill="1" applyBorder="1" applyAlignment="1">
      <alignment horizontal="center"/>
    </xf>
    <xf numFmtId="0" fontId="3" fillId="4" borderId="21" xfId="7" applyFill="1" applyBorder="1" applyAlignment="1">
      <alignment horizontal="center"/>
    </xf>
    <xf numFmtId="0" fontId="7" fillId="4" borderId="1" xfId="7" applyFont="1" applyFill="1" applyBorder="1" applyAlignment="1">
      <alignment horizontal="left" indent="1"/>
    </xf>
    <xf numFmtId="0" fontId="7" fillId="4" borderId="2" xfId="7" applyFont="1" applyFill="1" applyBorder="1" applyAlignment="1">
      <alignment horizontal="left" indent="1"/>
    </xf>
    <xf numFmtId="165" fontId="3" fillId="0" borderId="9" xfId="7" applyNumberFormat="1" applyBorder="1" applyAlignment="1">
      <alignment horizontal="right"/>
    </xf>
    <xf numFmtId="167" fontId="5" fillId="5" borderId="7" xfId="7" applyNumberFormat="1" applyFont="1" applyFill="1" applyBorder="1" applyAlignment="1">
      <alignment horizontal="right"/>
    </xf>
    <xf numFmtId="0" fontId="3" fillId="0" borderId="0" xfId="7" applyAlignment="1">
      <alignment horizontal="right"/>
    </xf>
    <xf numFmtId="0" fontId="12" fillId="6" borderId="24" xfId="7" applyFont="1" applyFill="1" applyBorder="1" applyAlignment="1">
      <alignment horizontal="left" vertical="center" indent="1"/>
    </xf>
    <xf numFmtId="0" fontId="0" fillId="6" borderId="25" xfId="0" applyFill="1" applyBorder="1" applyAlignment="1">
      <alignment horizontal="left" vertical="center" indent="1"/>
    </xf>
    <xf numFmtId="0" fontId="0" fillId="6" borderId="26" xfId="0" applyFill="1" applyBorder="1" applyAlignment="1">
      <alignment horizontal="left" vertical="center" indent="1"/>
    </xf>
    <xf numFmtId="0" fontId="15" fillId="0" borderId="0" xfId="7" applyFont="1" applyAlignment="1">
      <alignment horizontal="right"/>
    </xf>
    <xf numFmtId="0" fontId="3" fillId="0" borderId="0" xfId="7" applyAlignment="1">
      <alignment horizontal="right"/>
    </xf>
    <xf numFmtId="3" fontId="5" fillId="4" borderId="24" xfId="7" applyNumberFormat="1" applyFont="1" applyFill="1" applyBorder="1" applyAlignment="1">
      <alignment horizontal="center"/>
    </xf>
    <xf numFmtId="0" fontId="3" fillId="0" borderId="25" xfId="7" applyBorder="1"/>
    <xf numFmtId="0" fontId="3" fillId="0" borderId="26" xfId="7" applyBorder="1"/>
    <xf numFmtId="0" fontId="12" fillId="6" borderId="24" xfId="7" applyFont="1" applyFill="1" applyBorder="1" applyAlignment="1">
      <alignment horizontal="left" vertical="center" indent="1"/>
    </xf>
    <xf numFmtId="0" fontId="0" fillId="6" borderId="25" xfId="0" applyFill="1" applyBorder="1" applyAlignment="1">
      <alignment horizontal="left" vertical="center" indent="1"/>
    </xf>
    <xf numFmtId="0" fontId="0" fillId="6" borderId="26" xfId="0" applyFill="1" applyBorder="1" applyAlignment="1">
      <alignment horizontal="left" vertical="center" indent="1"/>
    </xf>
    <xf numFmtId="0" fontId="19" fillId="6" borderId="24" xfId="7" applyFont="1" applyFill="1" applyBorder="1" applyAlignment="1">
      <alignment horizontal="left" vertical="center" indent="1"/>
    </xf>
    <xf numFmtId="0" fontId="18" fillId="6" borderId="25" xfId="0" applyFont="1" applyFill="1" applyBorder="1" applyAlignment="1">
      <alignment horizontal="left" vertical="center" indent="1"/>
    </xf>
    <xf numFmtId="0" fontId="18" fillId="6" borderId="26" xfId="0" applyFont="1" applyFill="1" applyBorder="1" applyAlignment="1">
      <alignment horizontal="left" vertical="center" indent="1"/>
    </xf>
    <xf numFmtId="3" fontId="3" fillId="0" borderId="16" xfId="7" applyNumberFormat="1" applyBorder="1" applyAlignment="1">
      <alignment horizontal="right"/>
    </xf>
    <xf numFmtId="2" fontId="3" fillId="0" borderId="9" xfId="7" applyNumberFormat="1" applyBorder="1" applyAlignment="1">
      <alignment horizontal="right"/>
    </xf>
    <xf numFmtId="3" fontId="9" fillId="3" borderId="13" xfId="7" applyNumberFormat="1" applyFont="1" applyFill="1" applyBorder="1" applyAlignment="1" applyProtection="1">
      <alignment horizontal="right"/>
      <protection locked="0"/>
    </xf>
    <xf numFmtId="0" fontId="3" fillId="3" borderId="0" xfId="7" applyFill="1" applyAlignment="1">
      <alignment horizontal="left" indent="1"/>
    </xf>
    <xf numFmtId="3" fontId="3" fillId="3" borderId="0" xfId="7" applyNumberFormat="1" applyFill="1"/>
    <xf numFmtId="3" fontId="5" fillId="0" borderId="18" xfId="7" applyNumberFormat="1" applyFont="1" applyBorder="1" applyAlignment="1">
      <alignment horizontal="right"/>
    </xf>
    <xf numFmtId="4" fontId="5" fillId="0" borderId="30" xfId="7" applyNumberFormat="1" applyFont="1" applyBorder="1" applyAlignment="1">
      <alignment horizontal="right"/>
    </xf>
    <xf numFmtId="3" fontId="9" fillId="0" borderId="14" xfId="7" applyNumberFormat="1" applyFont="1" applyBorder="1" applyAlignment="1">
      <alignment horizontal="right"/>
    </xf>
    <xf numFmtId="3" fontId="9" fillId="0" borderId="22" xfId="7" applyNumberFormat="1" applyFont="1" applyBorder="1" applyAlignment="1">
      <alignment horizontal="right"/>
    </xf>
    <xf numFmtId="3" fontId="4" fillId="7" borderId="7" xfId="7" applyNumberFormat="1" applyFont="1" applyFill="1" applyBorder="1" applyAlignment="1">
      <alignment horizontal="right"/>
    </xf>
    <xf numFmtId="3" fontId="9" fillId="0" borderId="36" xfId="7" applyNumberFormat="1" applyFont="1" applyBorder="1" applyAlignment="1">
      <alignment horizontal="right"/>
    </xf>
    <xf numFmtId="3" fontId="9" fillId="0" borderId="28" xfId="7" applyNumberFormat="1" applyFont="1" applyBorder="1" applyAlignment="1">
      <alignment horizontal="right"/>
    </xf>
    <xf numFmtId="3" fontId="9" fillId="0" borderId="29" xfId="7" applyNumberFormat="1" applyFont="1" applyBorder="1" applyAlignment="1">
      <alignment horizontal="right"/>
    </xf>
    <xf numFmtId="3" fontId="5" fillId="0" borderId="26" xfId="7" applyNumberFormat="1" applyFont="1" applyBorder="1" applyAlignment="1">
      <alignment horizontal="right"/>
    </xf>
    <xf numFmtId="0" fontId="20" fillId="0" borderId="0" xfId="7" applyFont="1"/>
  </cellXfs>
  <cellStyles count="8">
    <cellStyle name="Čárka 2" xfId="3" xr:uid="{00000000-0005-0000-0000-000000000000}"/>
    <cellStyle name="Normální" xfId="0" builtinId="0"/>
    <cellStyle name="Normální 2" xfId="1" xr:uid="{00000000-0005-0000-0000-000002000000}"/>
    <cellStyle name="Normální 2 2" xfId="2" xr:uid="{00000000-0005-0000-0000-000003000000}"/>
    <cellStyle name="Normální 3" xfId="4" xr:uid="{00000000-0005-0000-0000-000004000000}"/>
    <cellStyle name="Normální 4" xfId="5" xr:uid="{00000000-0005-0000-0000-000005000000}"/>
    <cellStyle name="Normální 5" xfId="7" xr:uid="{00000000-0005-0000-0000-000006000000}"/>
    <cellStyle name="Procenta 2" xfId="6" xr:uid="{00000000-0005-0000-0000-000007000000}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Normal="100" workbookViewId="0">
      <selection activeCell="Q1" sqref="Q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4" customHeight="1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21.75" customHeight="1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6" customHeight="1" thickBot="1" x14ac:dyDescent="0.3">
      <c r="F6" s="20"/>
      <c r="G6" s="20"/>
    </row>
    <row r="7" spans="1:16" ht="24.75" customHeight="1" thickBot="1" x14ac:dyDescent="0.35">
      <c r="A7" s="43" t="s">
        <v>60</v>
      </c>
      <c r="B7" s="21"/>
      <c r="C7" s="182" t="s">
        <v>72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4"/>
    </row>
    <row r="8" spans="1:16" ht="23.25" customHeight="1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17</v>
      </c>
      <c r="D11" s="144">
        <v>17</v>
      </c>
      <c r="E11" s="144">
        <v>17</v>
      </c>
      <c r="F11" s="14">
        <v>17</v>
      </c>
      <c r="G11" s="98"/>
      <c r="H11" s="99"/>
      <c r="I11" s="100"/>
      <c r="J11" s="156" t="s">
        <v>4</v>
      </c>
      <c r="K11" s="160" t="s">
        <v>4</v>
      </c>
      <c r="L11" s="60"/>
      <c r="M11" s="116"/>
      <c r="N11" s="117"/>
      <c r="O11" s="117"/>
    </row>
    <row r="12" spans="1:16" ht="13.8" thickBot="1" x14ac:dyDescent="0.3">
      <c r="A12" s="45" t="s">
        <v>44</v>
      </c>
      <c r="B12" s="61"/>
      <c r="C12" s="171">
        <v>17</v>
      </c>
      <c r="D12" s="145">
        <v>17</v>
      </c>
      <c r="E12" s="145">
        <v>17</v>
      </c>
      <c r="F12" s="31">
        <v>17</v>
      </c>
      <c r="G12" s="101"/>
      <c r="H12" s="102"/>
      <c r="I12" s="101"/>
      <c r="J12" s="157"/>
      <c r="K12" s="80" t="s">
        <v>4</v>
      </c>
      <c r="L12" s="60"/>
      <c r="M12" s="118"/>
      <c r="N12" s="119"/>
      <c r="O12" s="119"/>
    </row>
    <row r="13" spans="1:16" x14ac:dyDescent="0.25">
      <c r="A13" s="46" t="s">
        <v>62</v>
      </c>
      <c r="B13" s="62"/>
      <c r="C13" s="5">
        <v>24672</v>
      </c>
      <c r="D13" s="150" t="s">
        <v>4</v>
      </c>
      <c r="E13" s="150" t="s">
        <v>4</v>
      </c>
      <c r="F13" s="35">
        <v>24718</v>
      </c>
      <c r="G13" s="103"/>
      <c r="H13" s="104"/>
      <c r="I13" s="103"/>
      <c r="J13" s="153" t="s">
        <v>4</v>
      </c>
      <c r="K13" s="11" t="s">
        <v>4</v>
      </c>
      <c r="L13" s="60"/>
      <c r="M13" s="116"/>
      <c r="N13" s="120"/>
      <c r="O13" s="120"/>
    </row>
    <row r="14" spans="1:16" x14ac:dyDescent="0.25">
      <c r="A14" s="47" t="s">
        <v>63</v>
      </c>
      <c r="B14" s="62"/>
      <c r="C14" s="5">
        <v>14703</v>
      </c>
      <c r="D14" s="151" t="s">
        <v>4</v>
      </c>
      <c r="E14" s="151" t="s">
        <v>4</v>
      </c>
      <c r="F14" s="36">
        <v>15281</v>
      </c>
      <c r="G14" s="103"/>
      <c r="H14" s="104"/>
      <c r="I14" s="103"/>
      <c r="J14" s="153" t="s">
        <v>4</v>
      </c>
      <c r="K14" s="11" t="s">
        <v>4</v>
      </c>
      <c r="L14" s="60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551</v>
      </c>
      <c r="D15" s="151" t="s">
        <v>4</v>
      </c>
      <c r="E15" s="151" t="s">
        <v>4</v>
      </c>
      <c r="F15" s="36">
        <v>539</v>
      </c>
      <c r="G15" s="103"/>
      <c r="H15" s="104"/>
      <c r="I15" s="103"/>
      <c r="J15" s="153" t="s">
        <v>4</v>
      </c>
      <c r="K15" s="11" t="s">
        <v>4</v>
      </c>
      <c r="L15" s="60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986</v>
      </c>
      <c r="D16" s="151" t="s">
        <v>4</v>
      </c>
      <c r="E16" s="151" t="s">
        <v>4</v>
      </c>
      <c r="F16" s="36">
        <v>18335</v>
      </c>
      <c r="G16" s="103"/>
      <c r="H16" s="104"/>
      <c r="I16" s="103"/>
      <c r="J16" s="153" t="s">
        <v>4</v>
      </c>
      <c r="K16" s="11" t="s">
        <v>4</v>
      </c>
      <c r="L16" s="60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10061</v>
      </c>
      <c r="D17" s="152" t="s">
        <v>4</v>
      </c>
      <c r="E17" s="152" t="s">
        <v>4</v>
      </c>
      <c r="F17" s="37">
        <v>4927</v>
      </c>
      <c r="G17" s="98"/>
      <c r="H17" s="105"/>
      <c r="I17" s="106"/>
      <c r="J17" s="158" t="s">
        <v>4</v>
      </c>
      <c r="K17" s="12" t="s">
        <v>4</v>
      </c>
      <c r="L17" s="60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21567</v>
      </c>
      <c r="D18" s="64" t="s">
        <v>4</v>
      </c>
      <c r="E18" s="64" t="s">
        <v>4</v>
      </c>
      <c r="F18" s="28">
        <f>F13-F14+F15+F16+F17</f>
        <v>33238</v>
      </c>
      <c r="G18" s="29"/>
      <c r="H18" s="65"/>
      <c r="I18" s="66"/>
      <c r="J18" s="82" t="s">
        <v>4</v>
      </c>
      <c r="K18" s="13" t="s">
        <v>4</v>
      </c>
      <c r="L18" s="60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9968</v>
      </c>
      <c r="D19" s="150" t="s">
        <v>4</v>
      </c>
      <c r="E19" s="150" t="s">
        <v>4</v>
      </c>
      <c r="F19" s="37">
        <v>9436</v>
      </c>
      <c r="G19" s="98"/>
      <c r="H19" s="107"/>
      <c r="I19" s="108"/>
      <c r="J19" s="158" t="s">
        <v>4</v>
      </c>
      <c r="K19" s="12" t="s">
        <v>4</v>
      </c>
      <c r="L19" s="60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8645</v>
      </c>
      <c r="D20" s="151" t="s">
        <v>4</v>
      </c>
      <c r="E20" s="151" t="s">
        <v>4</v>
      </c>
      <c r="F20" s="36">
        <v>2839</v>
      </c>
      <c r="G20" s="103"/>
      <c r="H20" s="104"/>
      <c r="I20" s="103"/>
      <c r="J20" s="153" t="s">
        <v>4</v>
      </c>
      <c r="K20" s="11" t="s">
        <v>4</v>
      </c>
      <c r="L20" s="60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0</v>
      </c>
      <c r="D21" s="151" t="s">
        <v>4</v>
      </c>
      <c r="E21" s="151" t="s">
        <v>4</v>
      </c>
      <c r="F21" s="36">
        <v>0</v>
      </c>
      <c r="G21" s="103"/>
      <c r="H21" s="104"/>
      <c r="I21" s="103"/>
      <c r="J21" s="153" t="s">
        <v>4</v>
      </c>
      <c r="K21" s="11" t="s">
        <v>4</v>
      </c>
      <c r="L21" s="60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2793</v>
      </c>
      <c r="D22" s="151" t="s">
        <v>4</v>
      </c>
      <c r="E22" s="151" t="s">
        <v>4</v>
      </c>
      <c r="F22" s="36">
        <v>19558</v>
      </c>
      <c r="G22" s="103"/>
      <c r="H22" s="104"/>
      <c r="I22" s="103"/>
      <c r="J22" s="153" t="s">
        <v>4</v>
      </c>
      <c r="K22" s="11" t="s">
        <v>4</v>
      </c>
      <c r="L22" s="60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60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24745</v>
      </c>
      <c r="D24" s="138">
        <v>25797</v>
      </c>
      <c r="E24" s="138">
        <v>25797</v>
      </c>
      <c r="F24" s="71">
        <v>6399</v>
      </c>
      <c r="G24" s="109"/>
      <c r="H24" s="110"/>
      <c r="I24" s="109"/>
      <c r="J24" s="93">
        <f t="shared" ref="J24:J47" si="0">SUM(F24:I24)</f>
        <v>6399</v>
      </c>
      <c r="K24" s="161">
        <f>IF(E24=0,"x",(J24/E24*100))</f>
        <v>24.805209908128852</v>
      </c>
      <c r="L24" s="60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1375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60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21832</v>
      </c>
      <c r="D26" s="140">
        <v>24207</v>
      </c>
      <c r="E26" s="140">
        <v>24207</v>
      </c>
      <c r="F26" s="75">
        <v>6051</v>
      </c>
      <c r="G26" s="111"/>
      <c r="H26" s="112"/>
      <c r="I26" s="113"/>
      <c r="J26" s="154">
        <f t="shared" si="0"/>
        <v>6051</v>
      </c>
      <c r="K26" s="163">
        <f t="shared" ref="K26" si="1">IF(E26=0,"x",(J26/E26*100))</f>
        <v>24.99690172264221</v>
      </c>
      <c r="L26" s="60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1348</v>
      </c>
      <c r="D27" s="141">
        <v>1540</v>
      </c>
      <c r="E27" s="141">
        <v>1540</v>
      </c>
      <c r="F27" s="76">
        <v>183</v>
      </c>
      <c r="G27" s="108"/>
      <c r="H27" s="107"/>
      <c r="I27" s="108"/>
      <c r="J27" s="93">
        <f t="shared" si="0"/>
        <v>183</v>
      </c>
      <c r="K27" s="166">
        <f t="shared" ref="K27:K38" si="2">IF(E27=0,"x",(J27/E27)*100)</f>
        <v>11.883116883116882</v>
      </c>
      <c r="L27" s="60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1333</v>
      </c>
      <c r="D28" s="142">
        <v>1347</v>
      </c>
      <c r="E28" s="142">
        <v>1347</v>
      </c>
      <c r="F28" s="77">
        <v>461</v>
      </c>
      <c r="G28" s="103"/>
      <c r="H28" s="104"/>
      <c r="I28" s="103"/>
      <c r="J28" s="153">
        <f t="shared" si="0"/>
        <v>461</v>
      </c>
      <c r="K28" s="162">
        <f t="shared" si="2"/>
        <v>34.224201930215294</v>
      </c>
      <c r="L28" s="60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222</v>
      </c>
      <c r="D29" s="142">
        <v>230</v>
      </c>
      <c r="E29" s="142">
        <v>230</v>
      </c>
      <c r="F29" s="77">
        <v>23</v>
      </c>
      <c r="G29" s="103"/>
      <c r="H29" s="104"/>
      <c r="I29" s="103"/>
      <c r="J29" s="153">
        <f t="shared" si="0"/>
        <v>23</v>
      </c>
      <c r="K29" s="162">
        <f t="shared" si="2"/>
        <v>10</v>
      </c>
      <c r="L29" s="60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498</v>
      </c>
      <c r="D30" s="142">
        <v>1570</v>
      </c>
      <c r="E30" s="142">
        <v>1570</v>
      </c>
      <c r="F30" s="77">
        <v>178</v>
      </c>
      <c r="G30" s="103"/>
      <c r="H30" s="104"/>
      <c r="I30" s="103"/>
      <c r="J30" s="153">
        <f t="shared" si="0"/>
        <v>178</v>
      </c>
      <c r="K30" s="162">
        <f t="shared" si="2"/>
        <v>11.337579617834395</v>
      </c>
      <c r="L30" s="60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6836</v>
      </c>
      <c r="D31" s="142">
        <v>8666</v>
      </c>
      <c r="E31" s="142">
        <v>8666</v>
      </c>
      <c r="F31" s="77">
        <v>1534</v>
      </c>
      <c r="G31" s="103"/>
      <c r="H31" s="104"/>
      <c r="I31" s="103"/>
      <c r="J31" s="153">
        <f t="shared" si="0"/>
        <v>1534</v>
      </c>
      <c r="K31" s="162">
        <f t="shared" si="2"/>
        <v>17.701361643203324</v>
      </c>
      <c r="L31" s="60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9507</v>
      </c>
      <c r="D32" s="142">
        <v>9530</v>
      </c>
      <c r="E32" s="142">
        <v>9530</v>
      </c>
      <c r="F32" s="77">
        <v>2090</v>
      </c>
      <c r="G32" s="103"/>
      <c r="H32" s="104"/>
      <c r="I32" s="103"/>
      <c r="J32" s="153">
        <f t="shared" si="0"/>
        <v>2090</v>
      </c>
      <c r="K32" s="162">
        <f t="shared" si="2"/>
        <v>21.93074501573977</v>
      </c>
      <c r="L32" s="60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3383</v>
      </c>
      <c r="D33" s="142">
        <v>3396</v>
      </c>
      <c r="E33" s="142">
        <v>3396</v>
      </c>
      <c r="F33" s="77">
        <v>744</v>
      </c>
      <c r="G33" s="103"/>
      <c r="H33" s="104"/>
      <c r="I33" s="103"/>
      <c r="J33" s="153">
        <f t="shared" si="0"/>
        <v>744</v>
      </c>
      <c r="K33" s="162">
        <f t="shared" si="2"/>
        <v>21.908127208480565</v>
      </c>
      <c r="L33" s="60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60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2109</v>
      </c>
      <c r="D35" s="142">
        <v>2099</v>
      </c>
      <c r="E35" s="142">
        <v>2099</v>
      </c>
      <c r="F35" s="77">
        <v>539</v>
      </c>
      <c r="G35" s="103"/>
      <c r="H35" s="104"/>
      <c r="I35" s="103"/>
      <c r="J35" s="153">
        <f t="shared" si="0"/>
        <v>539</v>
      </c>
      <c r="K35" s="162">
        <f t="shared" si="2"/>
        <v>25.678894711767509</v>
      </c>
      <c r="L35" s="60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326</v>
      </c>
      <c r="D36" s="143">
        <v>535</v>
      </c>
      <c r="E36" s="143">
        <v>535</v>
      </c>
      <c r="F36" s="79">
        <v>146</v>
      </c>
      <c r="G36" s="98"/>
      <c r="H36" s="105"/>
      <c r="I36" s="103"/>
      <c r="J36" s="154">
        <f t="shared" si="0"/>
        <v>146</v>
      </c>
      <c r="K36" s="163">
        <f t="shared" si="2"/>
        <v>27.289719626168225</v>
      </c>
      <c r="L36" s="60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25562</v>
      </c>
      <c r="D37" s="82">
        <f t="shared" si="3"/>
        <v>28913</v>
      </c>
      <c r="E37" s="82">
        <f t="shared" si="3"/>
        <v>28913</v>
      </c>
      <c r="F37" s="13">
        <f t="shared" si="3"/>
        <v>5898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5898</v>
      </c>
      <c r="K37" s="164">
        <f t="shared" si="2"/>
        <v>20.399128419741984</v>
      </c>
      <c r="L37" s="60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60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1098</v>
      </c>
      <c r="D39" s="142">
        <v>1350</v>
      </c>
      <c r="E39" s="142">
        <v>1350</v>
      </c>
      <c r="F39" s="77">
        <v>557</v>
      </c>
      <c r="G39" s="103"/>
      <c r="H39" s="104"/>
      <c r="I39" s="103"/>
      <c r="J39" s="153">
        <f t="shared" si="0"/>
        <v>557</v>
      </c>
      <c r="K39" s="162">
        <f t="shared" ref="K39:K47" si="4">IF(E39=0,"x",(J39/E39)*100)</f>
        <v>41.25925925925926</v>
      </c>
      <c r="L39" s="60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302</v>
      </c>
      <c r="D40" s="142">
        <v>300</v>
      </c>
      <c r="E40" s="142">
        <v>300</v>
      </c>
      <c r="F40" s="77">
        <v>31</v>
      </c>
      <c r="G40" s="103"/>
      <c r="H40" s="104"/>
      <c r="I40" s="103"/>
      <c r="J40" s="153">
        <f t="shared" si="0"/>
        <v>31</v>
      </c>
      <c r="K40" s="162">
        <f t="shared" si="4"/>
        <v>10.333333333333334</v>
      </c>
      <c r="L40" s="60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23370</v>
      </c>
      <c r="D41" s="142">
        <v>25797</v>
      </c>
      <c r="E41" s="142">
        <v>25797</v>
      </c>
      <c r="F41" s="77">
        <v>6399</v>
      </c>
      <c r="G41" s="103"/>
      <c r="H41" s="104"/>
      <c r="I41" s="103"/>
      <c r="J41" s="153">
        <f t="shared" si="0"/>
        <v>6399</v>
      </c>
      <c r="K41" s="162">
        <f t="shared" si="4"/>
        <v>24.805209908128852</v>
      </c>
      <c r="L41" s="60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951</v>
      </c>
      <c r="D42" s="143">
        <v>1561</v>
      </c>
      <c r="E42" s="143">
        <v>1561</v>
      </c>
      <c r="F42" s="79">
        <f>138+19</f>
        <v>157</v>
      </c>
      <c r="G42" s="98"/>
      <c r="H42" s="105"/>
      <c r="I42" s="103"/>
      <c r="J42" s="154">
        <f t="shared" si="0"/>
        <v>157</v>
      </c>
      <c r="K42" s="163">
        <f t="shared" si="4"/>
        <v>10.057655349135169</v>
      </c>
      <c r="L42" s="60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5">SUM(C38:C42)</f>
        <v>25721</v>
      </c>
      <c r="D43" s="82">
        <f t="shared" si="5"/>
        <v>29008</v>
      </c>
      <c r="E43" s="82">
        <f t="shared" si="5"/>
        <v>29008</v>
      </c>
      <c r="F43" s="13">
        <f t="shared" si="5"/>
        <v>7144</v>
      </c>
      <c r="G43" s="114">
        <f t="shared" si="5"/>
        <v>0</v>
      </c>
      <c r="H43" s="28">
        <f t="shared" si="5"/>
        <v>0</v>
      </c>
      <c r="I43" s="115">
        <f t="shared" si="5"/>
        <v>0</v>
      </c>
      <c r="J43" s="82">
        <f t="shared" si="0"/>
        <v>7144</v>
      </c>
      <c r="K43" s="166">
        <f t="shared" si="4"/>
        <v>24.627688913403198</v>
      </c>
      <c r="L43" s="60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5.25" customHeight="1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60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6">C43-C41</f>
        <v>2351</v>
      </c>
      <c r="D45" s="82">
        <f t="shared" si="6"/>
        <v>3211</v>
      </c>
      <c r="E45" s="82">
        <f t="shared" si="6"/>
        <v>3211</v>
      </c>
      <c r="F45" s="13">
        <f t="shared" si="6"/>
        <v>745</v>
      </c>
      <c r="G45" s="83">
        <f t="shared" si="6"/>
        <v>0</v>
      </c>
      <c r="H45" s="13">
        <f t="shared" si="6"/>
        <v>0</v>
      </c>
      <c r="I45" s="83">
        <f t="shared" si="6"/>
        <v>0</v>
      </c>
      <c r="J45" s="93">
        <f t="shared" si="0"/>
        <v>745</v>
      </c>
      <c r="K45" s="161">
        <f t="shared" si="4"/>
        <v>23.201494861413892</v>
      </c>
      <c r="L45" s="60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7">C43-C37</f>
        <v>159</v>
      </c>
      <c r="D46" s="82">
        <f t="shared" si="7"/>
        <v>95</v>
      </c>
      <c r="E46" s="82">
        <f t="shared" si="7"/>
        <v>95</v>
      </c>
      <c r="F46" s="13">
        <f t="shared" si="7"/>
        <v>1246</v>
      </c>
      <c r="G46" s="83">
        <f t="shared" si="7"/>
        <v>0</v>
      </c>
      <c r="H46" s="13">
        <f t="shared" si="7"/>
        <v>0</v>
      </c>
      <c r="I46" s="83">
        <f t="shared" si="7"/>
        <v>0</v>
      </c>
      <c r="J46" s="93">
        <f t="shared" si="0"/>
        <v>1246</v>
      </c>
      <c r="K46" s="161">
        <f t="shared" si="4"/>
        <v>1311.578947368421</v>
      </c>
      <c r="L46" s="60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8">C46-C41</f>
        <v>-23211</v>
      </c>
      <c r="D47" s="82">
        <f t="shared" si="8"/>
        <v>-25702</v>
      </c>
      <c r="E47" s="82">
        <f t="shared" si="8"/>
        <v>-25702</v>
      </c>
      <c r="F47" s="13">
        <f t="shared" si="8"/>
        <v>-5153</v>
      </c>
      <c r="G47" s="83">
        <f t="shared" si="8"/>
        <v>0</v>
      </c>
      <c r="H47" s="13">
        <f t="shared" si="8"/>
        <v>0</v>
      </c>
      <c r="I47" s="83">
        <f t="shared" si="8"/>
        <v>0</v>
      </c>
      <c r="J47" s="82">
        <f t="shared" si="0"/>
        <v>-5153</v>
      </c>
      <c r="K47" s="172">
        <f t="shared" si="4"/>
        <v>20.049023422301769</v>
      </c>
      <c r="L47" s="60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ht="14.4" x14ac:dyDescent="0.3">
      <c r="A56" s="39" t="s">
        <v>73</v>
      </c>
      <c r="B56" s="1"/>
      <c r="C56" s="1" t="s">
        <v>75</v>
      </c>
      <c r="D56" s="1" t="s">
        <v>76</v>
      </c>
      <c r="E56"/>
      <c r="F56"/>
      <c r="G56"/>
      <c r="H56"/>
      <c r="I56"/>
      <c r="J56"/>
    </row>
    <row r="57" spans="1:10" ht="14.4" x14ac:dyDescent="0.3">
      <c r="B57"/>
      <c r="C57"/>
      <c r="D57" s="1" t="s">
        <v>77</v>
      </c>
      <c r="E57"/>
      <c r="F57"/>
      <c r="G57"/>
      <c r="H57"/>
      <c r="I57"/>
      <c r="J57"/>
    </row>
    <row r="58" spans="1:10" x14ac:dyDescent="0.25">
      <c r="A58" s="39" t="s">
        <v>74</v>
      </c>
    </row>
  </sheetData>
  <mergeCells count="3">
    <mergeCell ref="A1:O1"/>
    <mergeCell ref="F9:I9"/>
    <mergeCell ref="C7:O7"/>
  </mergeCells>
  <pageMargins left="1.0629921259842521" right="0.31496062992125984" top="0.51181102362204722" bottom="0.59055118110236227" header="0.51181102362204722" footer="0.51181102362204722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E542-7336-4945-A0DF-91E3D8FDAB75}">
  <dimension ref="A1:P58"/>
  <sheetViews>
    <sheetView workbookViewId="0">
      <selection activeCell="Q1" sqref="Q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106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193">
        <v>14</v>
      </c>
      <c r="D11" s="144">
        <v>14</v>
      </c>
      <c r="E11" s="144">
        <v>14</v>
      </c>
      <c r="F11" s="14">
        <v>14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94">
        <v>12.65</v>
      </c>
      <c r="D12" s="145">
        <v>12.65</v>
      </c>
      <c r="E12" s="145">
        <v>12.65</v>
      </c>
      <c r="F12" s="31">
        <v>12.65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195">
        <v>5770</v>
      </c>
      <c r="D13" s="150" t="s">
        <v>4</v>
      </c>
      <c r="E13" s="150" t="s">
        <v>4</v>
      </c>
      <c r="F13" s="35">
        <v>5770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195">
        <v>5030</v>
      </c>
      <c r="D14" s="151" t="s">
        <v>4</v>
      </c>
      <c r="E14" s="151" t="s">
        <v>4</v>
      </c>
      <c r="F14" s="36">
        <v>5049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195">
        <v>62</v>
      </c>
      <c r="D15" s="151" t="s">
        <v>4</v>
      </c>
      <c r="E15" s="151" t="s">
        <v>4</v>
      </c>
      <c r="F15" s="36">
        <v>48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195">
        <v>987</v>
      </c>
      <c r="D16" s="151" t="s">
        <v>4</v>
      </c>
      <c r="E16" s="151" t="s">
        <v>4</v>
      </c>
      <c r="F16" s="36">
        <v>4173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196">
        <v>1847</v>
      </c>
      <c r="D17" s="152" t="s">
        <v>4</v>
      </c>
      <c r="E17" s="152" t="s">
        <v>4</v>
      </c>
      <c r="F17" s="37">
        <v>2073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3636</v>
      </c>
      <c r="D18" s="64" t="s">
        <v>4</v>
      </c>
      <c r="E18" s="64" t="s">
        <v>4</v>
      </c>
      <c r="F18" s="28">
        <f>F13-F14+F15+F16+F17</f>
        <v>7015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196">
        <v>693</v>
      </c>
      <c r="D19" s="150" t="s">
        <v>4</v>
      </c>
      <c r="E19" s="150" t="s">
        <v>4</v>
      </c>
      <c r="F19" s="37">
        <v>674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195">
        <v>874</v>
      </c>
      <c r="D20" s="151" t="s">
        <v>4</v>
      </c>
      <c r="E20" s="151" t="s">
        <v>4</v>
      </c>
      <c r="F20" s="36">
        <v>758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195">
        <v>557</v>
      </c>
      <c r="D21" s="151" t="s">
        <v>4</v>
      </c>
      <c r="E21" s="151" t="s">
        <v>4</v>
      </c>
      <c r="F21" s="36">
        <v>366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195">
        <v>1299</v>
      </c>
      <c r="D22" s="151" t="s">
        <v>4</v>
      </c>
      <c r="E22" s="151" t="s">
        <v>4</v>
      </c>
      <c r="F22" s="36">
        <v>5094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198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199">
        <v>9662</v>
      </c>
      <c r="D24" s="138">
        <v>8980</v>
      </c>
      <c r="E24" s="138">
        <v>8980</v>
      </c>
      <c r="F24" s="71">
        <v>2291</v>
      </c>
      <c r="G24" s="109"/>
      <c r="H24" s="110"/>
      <c r="I24" s="109"/>
      <c r="J24" s="93">
        <f t="shared" ref="J24:J47" si="0">SUM(F24:I24)</f>
        <v>2291</v>
      </c>
      <c r="K24" s="161">
        <f>IF(E24=0,"x",(J24/E24*100))</f>
        <v>25.512249443207125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36">
        <v>0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200">
        <v>1530</v>
      </c>
      <c r="D26" s="140">
        <v>3381</v>
      </c>
      <c r="E26" s="140">
        <v>3381</v>
      </c>
      <c r="F26" s="75">
        <v>845</v>
      </c>
      <c r="G26" s="111"/>
      <c r="H26" s="112"/>
      <c r="I26" s="113"/>
      <c r="J26" s="154">
        <f t="shared" si="0"/>
        <v>845</v>
      </c>
      <c r="K26" s="163">
        <f t="shared" ref="K26" si="1">IF(E26=0,"x",(J26/E26*100))</f>
        <v>24.992605737947351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35">
        <v>617</v>
      </c>
      <c r="D27" s="141">
        <v>690</v>
      </c>
      <c r="E27" s="141">
        <v>690</v>
      </c>
      <c r="F27" s="76">
        <v>195</v>
      </c>
      <c r="G27" s="108"/>
      <c r="H27" s="107"/>
      <c r="I27" s="108"/>
      <c r="J27" s="93">
        <f t="shared" si="0"/>
        <v>195</v>
      </c>
      <c r="K27" s="166">
        <f t="shared" ref="K27:K47" si="2">IF(E27=0,"x",(J27/E27)*100)</f>
        <v>28.260869565217391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36">
        <v>492</v>
      </c>
      <c r="D28" s="142">
        <v>532</v>
      </c>
      <c r="E28" s="142">
        <v>532</v>
      </c>
      <c r="F28" s="77">
        <v>167</v>
      </c>
      <c r="G28" s="103"/>
      <c r="H28" s="104"/>
      <c r="I28" s="103"/>
      <c r="J28" s="153">
        <f t="shared" si="0"/>
        <v>167</v>
      </c>
      <c r="K28" s="162">
        <f t="shared" si="2"/>
        <v>31.390977443609025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36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36">
        <v>167</v>
      </c>
      <c r="D30" s="142">
        <v>300</v>
      </c>
      <c r="E30" s="142">
        <v>300</v>
      </c>
      <c r="F30" s="77">
        <v>32</v>
      </c>
      <c r="G30" s="103"/>
      <c r="H30" s="104"/>
      <c r="I30" s="103"/>
      <c r="J30" s="153">
        <f t="shared" si="0"/>
        <v>32</v>
      </c>
      <c r="K30" s="162">
        <f t="shared" si="2"/>
        <v>10.666666666666668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36">
        <v>404</v>
      </c>
      <c r="D31" s="142">
        <v>430</v>
      </c>
      <c r="E31" s="142">
        <v>430</v>
      </c>
      <c r="F31" s="77">
        <v>114</v>
      </c>
      <c r="G31" s="103"/>
      <c r="H31" s="104"/>
      <c r="I31" s="103"/>
      <c r="J31" s="153">
        <f t="shared" si="0"/>
        <v>114</v>
      </c>
      <c r="K31" s="162">
        <f t="shared" si="2"/>
        <v>26.511627906976742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36">
        <v>5965</v>
      </c>
      <c r="D32" s="142">
        <v>5500</v>
      </c>
      <c r="E32" s="142">
        <v>5500</v>
      </c>
      <c r="F32" s="77">
        <v>1365</v>
      </c>
      <c r="G32" s="103"/>
      <c r="H32" s="104"/>
      <c r="I32" s="103"/>
      <c r="J32" s="153">
        <f t="shared" si="0"/>
        <v>1365</v>
      </c>
      <c r="K32" s="162">
        <f t="shared" si="2"/>
        <v>24.818181818181817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36">
        <v>2289</v>
      </c>
      <c r="D33" s="142">
        <v>2105</v>
      </c>
      <c r="E33" s="142">
        <v>2105</v>
      </c>
      <c r="F33" s="77">
        <v>485</v>
      </c>
      <c r="G33" s="103"/>
      <c r="H33" s="104"/>
      <c r="I33" s="103"/>
      <c r="J33" s="153">
        <f t="shared" si="0"/>
        <v>485</v>
      </c>
      <c r="K33" s="162">
        <f t="shared" si="2"/>
        <v>23.040380047505938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36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36">
        <v>56</v>
      </c>
      <c r="D35" s="142">
        <v>76</v>
      </c>
      <c r="E35" s="142">
        <v>76</v>
      </c>
      <c r="F35" s="77">
        <v>19</v>
      </c>
      <c r="G35" s="103"/>
      <c r="H35" s="104"/>
      <c r="I35" s="103"/>
      <c r="J35" s="153">
        <f t="shared" si="0"/>
        <v>19</v>
      </c>
      <c r="K35" s="162">
        <f t="shared" si="2"/>
        <v>25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38">
        <v>247</v>
      </c>
      <c r="D36" s="143">
        <v>127</v>
      </c>
      <c r="E36" s="143">
        <v>127</v>
      </c>
      <c r="F36" s="79">
        <v>0</v>
      </c>
      <c r="G36" s="98"/>
      <c r="H36" s="105"/>
      <c r="I36" s="103"/>
      <c r="J36" s="154">
        <f t="shared" si="0"/>
        <v>0</v>
      </c>
      <c r="K36" s="163">
        <f t="shared" si="2"/>
        <v>0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10237</v>
      </c>
      <c r="D37" s="82">
        <f t="shared" si="3"/>
        <v>9760</v>
      </c>
      <c r="E37" s="82">
        <f t="shared" si="3"/>
        <v>9760</v>
      </c>
      <c r="F37" s="13">
        <f t="shared" si="3"/>
        <v>2377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2377</v>
      </c>
      <c r="K37" s="164">
        <f t="shared" si="2"/>
        <v>24.354508196721312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35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36">
        <v>753</v>
      </c>
      <c r="D39" s="142">
        <v>770</v>
      </c>
      <c r="E39" s="142">
        <v>770</v>
      </c>
      <c r="F39" s="77">
        <v>210</v>
      </c>
      <c r="G39" s="103"/>
      <c r="H39" s="104"/>
      <c r="I39" s="103"/>
      <c r="J39" s="153">
        <f t="shared" si="0"/>
        <v>210</v>
      </c>
      <c r="K39" s="162">
        <f t="shared" si="2"/>
        <v>27.27272727272727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36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36">
        <v>9662</v>
      </c>
      <c r="D41" s="142">
        <v>8980</v>
      </c>
      <c r="E41" s="142">
        <v>8980</v>
      </c>
      <c r="F41" s="77">
        <v>2290</v>
      </c>
      <c r="G41" s="103"/>
      <c r="H41" s="104"/>
      <c r="I41" s="103"/>
      <c r="J41" s="153">
        <f t="shared" si="0"/>
        <v>2290</v>
      </c>
      <c r="K41" s="162">
        <f t="shared" si="2"/>
        <v>25.501113585746104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38">
        <v>35</v>
      </c>
      <c r="D42" s="143">
        <v>10</v>
      </c>
      <c r="E42" s="143">
        <v>10</v>
      </c>
      <c r="F42" s="79">
        <v>0</v>
      </c>
      <c r="G42" s="98"/>
      <c r="H42" s="105"/>
      <c r="I42" s="103"/>
      <c r="J42" s="154">
        <f t="shared" si="0"/>
        <v>0</v>
      </c>
      <c r="K42" s="163">
        <f t="shared" si="2"/>
        <v>0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10450</v>
      </c>
      <c r="D43" s="82">
        <f t="shared" si="4"/>
        <v>9760</v>
      </c>
      <c r="E43" s="82">
        <f t="shared" si="4"/>
        <v>9760</v>
      </c>
      <c r="F43" s="13">
        <f t="shared" si="4"/>
        <v>2500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2500</v>
      </c>
      <c r="K43" s="166">
        <f t="shared" si="2"/>
        <v>25.614754098360653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788</v>
      </c>
      <c r="D45" s="82">
        <f t="shared" si="5"/>
        <v>780</v>
      </c>
      <c r="E45" s="82">
        <f t="shared" si="5"/>
        <v>780</v>
      </c>
      <c r="F45" s="13">
        <f t="shared" si="5"/>
        <v>210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210</v>
      </c>
      <c r="K45" s="161">
        <f t="shared" si="2"/>
        <v>26.923076923076923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213</v>
      </c>
      <c r="D46" s="82">
        <f t="shared" si="6"/>
        <v>0</v>
      </c>
      <c r="E46" s="82">
        <f t="shared" si="6"/>
        <v>0</v>
      </c>
      <c r="F46" s="13">
        <f t="shared" si="6"/>
        <v>123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123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-9449</v>
      </c>
      <c r="D47" s="82">
        <f t="shared" si="7"/>
        <v>-8980</v>
      </c>
      <c r="E47" s="82">
        <f t="shared" si="7"/>
        <v>-8980</v>
      </c>
      <c r="F47" s="13">
        <f t="shared" si="7"/>
        <v>-2167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-2167</v>
      </c>
      <c r="K47" s="161">
        <f t="shared" si="2"/>
        <v>24.13140311804009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107</v>
      </c>
    </row>
    <row r="58" spans="1:10" x14ac:dyDescent="0.25">
      <c r="A58" s="39" t="s">
        <v>108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CF64-D72D-47DC-9C51-77850533A94F}">
  <dimension ref="A1:P58"/>
  <sheetViews>
    <sheetView workbookViewId="0">
      <selection activeCell="P1" sqref="P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109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193">
        <v>11</v>
      </c>
      <c r="D11" s="144"/>
      <c r="E11" s="144"/>
      <c r="F11" s="14">
        <v>11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94">
        <v>10.15</v>
      </c>
      <c r="D12" s="145"/>
      <c r="E12" s="145"/>
      <c r="F12" s="31">
        <v>10.15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195">
        <v>4283</v>
      </c>
      <c r="D13" s="150" t="s">
        <v>4</v>
      </c>
      <c r="E13" s="150" t="s">
        <v>4</v>
      </c>
      <c r="F13" s="35">
        <v>4303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195">
        <v>3622</v>
      </c>
      <c r="D14" s="151" t="s">
        <v>4</v>
      </c>
      <c r="E14" s="151" t="s">
        <v>4</v>
      </c>
      <c r="F14" s="36">
        <v>3676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195">
        <v>15</v>
      </c>
      <c r="D15" s="151" t="s">
        <v>4</v>
      </c>
      <c r="E15" s="151" t="s">
        <v>4</v>
      </c>
      <c r="F15" s="36">
        <v>0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195">
        <v>645</v>
      </c>
      <c r="D16" s="151" t="s">
        <v>4</v>
      </c>
      <c r="E16" s="151" t="s">
        <v>4</v>
      </c>
      <c r="F16" s="36">
        <v>3321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196">
        <v>1482</v>
      </c>
      <c r="D17" s="152" t="s">
        <v>4</v>
      </c>
      <c r="E17" s="152" t="s">
        <v>4</v>
      </c>
      <c r="F17" s="37">
        <v>1692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2803</v>
      </c>
      <c r="D18" s="64" t="s">
        <v>4</v>
      </c>
      <c r="E18" s="64" t="s">
        <v>4</v>
      </c>
      <c r="F18" s="28">
        <f>F13-F14+F15+F16+F17</f>
        <v>5640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196">
        <v>661</v>
      </c>
      <c r="D19" s="150" t="s">
        <v>4</v>
      </c>
      <c r="E19" s="150" t="s">
        <v>4</v>
      </c>
      <c r="F19" s="37">
        <v>627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195">
        <v>891</v>
      </c>
      <c r="D20" s="151" t="s">
        <v>4</v>
      </c>
      <c r="E20" s="151" t="s">
        <v>4</v>
      </c>
      <c r="F20" s="36">
        <v>674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195">
        <v>136</v>
      </c>
      <c r="D21" s="151" t="s">
        <v>4</v>
      </c>
      <c r="E21" s="151" t="s">
        <v>4</v>
      </c>
      <c r="F21" s="36">
        <v>369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195">
        <v>1003</v>
      </c>
      <c r="D22" s="151" t="s">
        <v>4</v>
      </c>
      <c r="E22" s="151" t="s">
        <v>4</v>
      </c>
      <c r="F22" s="36">
        <v>3975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198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199">
        <v>7473</v>
      </c>
      <c r="D24" s="138">
        <v>7050</v>
      </c>
      <c r="E24" s="138">
        <v>7050</v>
      </c>
      <c r="F24" s="71">
        <v>1861</v>
      </c>
      <c r="G24" s="109"/>
      <c r="H24" s="110"/>
      <c r="I24" s="109"/>
      <c r="J24" s="93">
        <f t="shared" ref="J24:J47" si="0">SUM(F24:I24)</f>
        <v>1861</v>
      </c>
      <c r="K24" s="161">
        <f>IF(E24=0,"x",(J24/E24*100))</f>
        <v>26.397163120567374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36">
        <v>0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200">
        <v>1270</v>
      </c>
      <c r="D26" s="140">
        <v>2474</v>
      </c>
      <c r="E26" s="140">
        <v>2474</v>
      </c>
      <c r="F26" s="75">
        <v>618</v>
      </c>
      <c r="G26" s="111"/>
      <c r="H26" s="112"/>
      <c r="I26" s="113"/>
      <c r="J26" s="154">
        <f t="shared" si="0"/>
        <v>618</v>
      </c>
      <c r="K26" s="163">
        <f t="shared" ref="K26" si="1">IF(E26=0,"x",(J26/E26*100))</f>
        <v>24.97978981406629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35">
        <v>201</v>
      </c>
      <c r="D27" s="141">
        <v>150</v>
      </c>
      <c r="E27" s="141">
        <v>280</v>
      </c>
      <c r="F27" s="76">
        <v>59</v>
      </c>
      <c r="G27" s="108"/>
      <c r="H27" s="107"/>
      <c r="I27" s="108"/>
      <c r="J27" s="93">
        <f t="shared" si="0"/>
        <v>59</v>
      </c>
      <c r="K27" s="166">
        <f t="shared" ref="K27:K47" si="2">IF(E27=0,"x",(J27/E27)*100)</f>
        <v>21.071428571428573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36">
        <v>400</v>
      </c>
      <c r="D28" s="142">
        <v>490</v>
      </c>
      <c r="E28" s="142">
        <v>550</v>
      </c>
      <c r="F28" s="77">
        <v>161</v>
      </c>
      <c r="G28" s="103"/>
      <c r="H28" s="104"/>
      <c r="I28" s="103"/>
      <c r="J28" s="153">
        <f t="shared" si="0"/>
        <v>161</v>
      </c>
      <c r="K28" s="162">
        <f t="shared" si="2"/>
        <v>29.272727272727273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36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36">
        <v>191</v>
      </c>
      <c r="D30" s="142">
        <v>500</v>
      </c>
      <c r="E30" s="142">
        <v>235</v>
      </c>
      <c r="F30" s="77">
        <v>9</v>
      </c>
      <c r="G30" s="103"/>
      <c r="H30" s="104"/>
      <c r="I30" s="103"/>
      <c r="J30" s="153">
        <f t="shared" si="0"/>
        <v>9</v>
      </c>
      <c r="K30" s="162">
        <f t="shared" si="2"/>
        <v>3.8297872340425529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36">
        <v>286</v>
      </c>
      <c r="D31" s="142">
        <v>266</v>
      </c>
      <c r="E31" s="142">
        <v>266</v>
      </c>
      <c r="F31" s="77">
        <v>87</v>
      </c>
      <c r="G31" s="103"/>
      <c r="H31" s="104"/>
      <c r="I31" s="103"/>
      <c r="J31" s="153">
        <f t="shared" si="0"/>
        <v>87</v>
      </c>
      <c r="K31" s="162">
        <f t="shared" si="2"/>
        <v>32.706766917293237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36">
        <v>4707</v>
      </c>
      <c r="D32" s="142">
        <v>4300</v>
      </c>
      <c r="E32" s="142">
        <v>4300</v>
      </c>
      <c r="F32" s="77">
        <v>1170</v>
      </c>
      <c r="G32" s="103"/>
      <c r="H32" s="104"/>
      <c r="I32" s="103"/>
      <c r="J32" s="153">
        <f t="shared" si="0"/>
        <v>1170</v>
      </c>
      <c r="K32" s="162">
        <f t="shared" si="2"/>
        <v>27.209302325581397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36">
        <v>1719</v>
      </c>
      <c r="D33" s="142">
        <v>1600</v>
      </c>
      <c r="E33" s="142">
        <v>1600</v>
      </c>
      <c r="F33" s="77">
        <v>427</v>
      </c>
      <c r="G33" s="103"/>
      <c r="H33" s="104"/>
      <c r="I33" s="103"/>
      <c r="J33" s="153">
        <f t="shared" si="0"/>
        <v>427</v>
      </c>
      <c r="K33" s="162">
        <f t="shared" si="2"/>
        <v>26.687499999999996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36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36">
        <v>144</v>
      </c>
      <c r="D35" s="142">
        <v>175</v>
      </c>
      <c r="E35" s="142">
        <v>175</v>
      </c>
      <c r="F35" s="77">
        <v>35</v>
      </c>
      <c r="G35" s="103"/>
      <c r="H35" s="104"/>
      <c r="I35" s="103"/>
      <c r="J35" s="153">
        <f t="shared" si="0"/>
        <v>35</v>
      </c>
      <c r="K35" s="162">
        <f t="shared" si="2"/>
        <v>20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38">
        <v>86</v>
      </c>
      <c r="D36" s="143">
        <v>25</v>
      </c>
      <c r="E36" s="143">
        <v>100</v>
      </c>
      <c r="F36" s="79">
        <v>21</v>
      </c>
      <c r="G36" s="98"/>
      <c r="H36" s="105"/>
      <c r="I36" s="103"/>
      <c r="J36" s="154">
        <f t="shared" si="0"/>
        <v>21</v>
      </c>
      <c r="K36" s="163">
        <f t="shared" si="2"/>
        <v>21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7734</v>
      </c>
      <c r="D37" s="82">
        <f t="shared" si="3"/>
        <v>7506</v>
      </c>
      <c r="E37" s="82">
        <f t="shared" si="3"/>
        <v>7506</v>
      </c>
      <c r="F37" s="13">
        <f t="shared" si="3"/>
        <v>1969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1969</v>
      </c>
      <c r="K37" s="164">
        <f t="shared" si="2"/>
        <v>26.232347455369037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35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36">
        <v>284</v>
      </c>
      <c r="D39" s="142">
        <v>270</v>
      </c>
      <c r="E39" s="142">
        <v>270</v>
      </c>
      <c r="F39" s="77">
        <v>71</v>
      </c>
      <c r="G39" s="103"/>
      <c r="H39" s="104"/>
      <c r="I39" s="103"/>
      <c r="J39" s="153">
        <f t="shared" si="0"/>
        <v>71</v>
      </c>
      <c r="K39" s="162">
        <f t="shared" si="2"/>
        <v>26.296296296296294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36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36">
        <v>7473</v>
      </c>
      <c r="D41" s="142">
        <v>7050</v>
      </c>
      <c r="E41" s="142">
        <v>7050</v>
      </c>
      <c r="F41" s="77">
        <v>1861</v>
      </c>
      <c r="G41" s="103"/>
      <c r="H41" s="104"/>
      <c r="I41" s="103"/>
      <c r="J41" s="153">
        <f t="shared" si="0"/>
        <v>1861</v>
      </c>
      <c r="K41" s="162">
        <f t="shared" si="2"/>
        <v>26.397163120567374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38">
        <v>89</v>
      </c>
      <c r="D42" s="143">
        <v>186</v>
      </c>
      <c r="E42" s="143">
        <v>186</v>
      </c>
      <c r="F42" s="79">
        <v>32</v>
      </c>
      <c r="G42" s="98"/>
      <c r="H42" s="105"/>
      <c r="I42" s="103"/>
      <c r="J42" s="154">
        <f t="shared" si="0"/>
        <v>32</v>
      </c>
      <c r="K42" s="163">
        <f t="shared" si="2"/>
        <v>17.20430107526882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7846</v>
      </c>
      <c r="D43" s="82">
        <f t="shared" si="4"/>
        <v>7506</v>
      </c>
      <c r="E43" s="82">
        <f t="shared" si="4"/>
        <v>7506</v>
      </c>
      <c r="F43" s="13">
        <f t="shared" si="4"/>
        <v>1964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1964</v>
      </c>
      <c r="K43" s="166">
        <f t="shared" si="2"/>
        <v>26.165734079403148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373</v>
      </c>
      <c r="D45" s="82">
        <f t="shared" si="5"/>
        <v>456</v>
      </c>
      <c r="E45" s="82">
        <f t="shared" si="5"/>
        <v>456</v>
      </c>
      <c r="F45" s="13">
        <f t="shared" si="5"/>
        <v>103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103</v>
      </c>
      <c r="K45" s="161">
        <f t="shared" si="2"/>
        <v>22.587719298245617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112</v>
      </c>
      <c r="D46" s="82">
        <f t="shared" si="6"/>
        <v>0</v>
      </c>
      <c r="E46" s="82">
        <f t="shared" si="6"/>
        <v>0</v>
      </c>
      <c r="F46" s="13">
        <f t="shared" si="6"/>
        <v>-5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-5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-7361</v>
      </c>
      <c r="D47" s="82">
        <f t="shared" si="7"/>
        <v>-7050</v>
      </c>
      <c r="E47" s="82">
        <f t="shared" si="7"/>
        <v>-7050</v>
      </c>
      <c r="F47" s="13">
        <f t="shared" si="7"/>
        <v>-1866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-1866</v>
      </c>
      <c r="K47" s="161">
        <f t="shared" si="2"/>
        <v>26.468085106382976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110</v>
      </c>
    </row>
    <row r="58" spans="1:10" x14ac:dyDescent="0.25">
      <c r="A58" s="39" t="s">
        <v>111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727C0-BB85-4A9A-9C33-3B0F82FC9B17}">
  <dimension ref="A1:P58"/>
  <sheetViews>
    <sheetView workbookViewId="0">
      <selection activeCell="P1" sqref="P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112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51</v>
      </c>
      <c r="D11" s="144">
        <v>55</v>
      </c>
      <c r="E11" s="144">
        <v>55</v>
      </c>
      <c r="F11" s="14"/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47.24</v>
      </c>
      <c r="D12" s="145">
        <v>49</v>
      </c>
      <c r="E12" s="145">
        <v>49</v>
      </c>
      <c r="F12" s="31"/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13929</v>
      </c>
      <c r="D13" s="150" t="s">
        <v>4</v>
      </c>
      <c r="E13" s="150" t="s">
        <v>4</v>
      </c>
      <c r="F13" s="35">
        <v>13952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12289</v>
      </c>
      <c r="D14" s="151" t="s">
        <v>4</v>
      </c>
      <c r="E14" s="151" t="s">
        <v>4</v>
      </c>
      <c r="F14" s="36">
        <v>12368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330</v>
      </c>
      <c r="D15" s="151" t="s">
        <v>4</v>
      </c>
      <c r="E15" s="151" t="s">
        <v>4</v>
      </c>
      <c r="F15" s="36">
        <v>332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4605</v>
      </c>
      <c r="D16" s="151" t="s">
        <v>4</v>
      </c>
      <c r="E16" s="151" t="s">
        <v>4</v>
      </c>
      <c r="F16" s="36">
        <v>14688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4932</v>
      </c>
      <c r="D17" s="152" t="s">
        <v>4</v>
      </c>
      <c r="E17" s="152" t="s">
        <v>4</v>
      </c>
      <c r="F17" s="37">
        <v>5849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11507</v>
      </c>
      <c r="D18" s="64" t="s">
        <v>4</v>
      </c>
      <c r="E18" s="64" t="s">
        <v>4</v>
      </c>
      <c r="F18" s="28">
        <f>F13-F14+F15+F16+F17</f>
        <v>22453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1722</v>
      </c>
      <c r="D19" s="150" t="s">
        <v>4</v>
      </c>
      <c r="E19" s="150" t="s">
        <v>4</v>
      </c>
      <c r="F19" s="37">
        <v>1664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1997</v>
      </c>
      <c r="D20" s="151" t="s">
        <v>4</v>
      </c>
      <c r="E20" s="151" t="s">
        <v>4</v>
      </c>
      <c r="F20" s="36">
        <v>1190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3394</v>
      </c>
      <c r="D21" s="151" t="s">
        <v>4</v>
      </c>
      <c r="E21" s="151" t="s">
        <v>4</v>
      </c>
      <c r="F21" s="36">
        <v>954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4648</v>
      </c>
      <c r="D22" s="151" t="s">
        <v>4</v>
      </c>
      <c r="E22" s="151" t="s">
        <v>4</v>
      </c>
      <c r="F22" s="36">
        <v>19128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35043</v>
      </c>
      <c r="D24" s="138">
        <v>37323</v>
      </c>
      <c r="E24" s="138">
        <v>37323</v>
      </c>
      <c r="F24" s="71">
        <v>9195</v>
      </c>
      <c r="G24" s="109"/>
      <c r="H24" s="110"/>
      <c r="I24" s="109"/>
      <c r="J24" s="93">
        <f t="shared" ref="J24:J47" si="0">SUM(F24:I24)</f>
        <v>9195</v>
      </c>
      <c r="K24" s="161">
        <f>IF(E24=0,"x",(J24/E24*100))</f>
        <v>24.636283256972913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/>
      <c r="D25" s="139"/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3739</v>
      </c>
      <c r="D26" s="140">
        <v>10098</v>
      </c>
      <c r="E26" s="140">
        <v>10098</v>
      </c>
      <c r="F26" s="75">
        <v>2524</v>
      </c>
      <c r="G26" s="111"/>
      <c r="H26" s="112"/>
      <c r="I26" s="113"/>
      <c r="J26" s="154">
        <f t="shared" si="0"/>
        <v>2524</v>
      </c>
      <c r="K26" s="163">
        <f t="shared" ref="K26" si="1">IF(E26=0,"x",(J26/E26*100))</f>
        <v>24.995048524460291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3106</v>
      </c>
      <c r="D27" s="141">
        <v>3125</v>
      </c>
      <c r="E27" s="141">
        <v>3125</v>
      </c>
      <c r="F27" s="76">
        <v>1035</v>
      </c>
      <c r="G27" s="108"/>
      <c r="H27" s="107"/>
      <c r="I27" s="108"/>
      <c r="J27" s="93">
        <f t="shared" si="0"/>
        <v>1035</v>
      </c>
      <c r="K27" s="166">
        <f t="shared" ref="K27:K47" si="2">IF(E27=0,"x",(J27/E27)*100)</f>
        <v>33.119999999999997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2182</v>
      </c>
      <c r="D28" s="142">
        <v>1830</v>
      </c>
      <c r="E28" s="142">
        <v>1830</v>
      </c>
      <c r="F28" s="77">
        <v>966</v>
      </c>
      <c r="G28" s="103"/>
      <c r="H28" s="104"/>
      <c r="I28" s="103"/>
      <c r="J28" s="153">
        <f t="shared" si="0"/>
        <v>966</v>
      </c>
      <c r="K28" s="162">
        <f t="shared" si="2"/>
        <v>52.786885245901637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249</v>
      </c>
      <c r="D30" s="142">
        <v>300</v>
      </c>
      <c r="E30" s="142">
        <v>300</v>
      </c>
      <c r="F30" s="77">
        <v>84</v>
      </c>
      <c r="G30" s="103"/>
      <c r="H30" s="104"/>
      <c r="I30" s="103"/>
      <c r="J30" s="153">
        <f t="shared" si="0"/>
        <v>84</v>
      </c>
      <c r="K30" s="162">
        <f t="shared" si="2"/>
        <v>28.000000000000004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1362</v>
      </c>
      <c r="D31" s="142">
        <v>1000</v>
      </c>
      <c r="E31" s="142">
        <v>1000</v>
      </c>
      <c r="F31" s="77">
        <v>372</v>
      </c>
      <c r="G31" s="103"/>
      <c r="H31" s="104"/>
      <c r="I31" s="103"/>
      <c r="J31" s="153">
        <f t="shared" si="0"/>
        <v>372</v>
      </c>
      <c r="K31" s="162">
        <f t="shared" si="2"/>
        <v>37.200000000000003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24809</v>
      </c>
      <c r="D32" s="142">
        <v>25119</v>
      </c>
      <c r="E32" s="142">
        <v>25119</v>
      </c>
      <c r="F32" s="77">
        <v>6092</v>
      </c>
      <c r="G32" s="103"/>
      <c r="H32" s="104"/>
      <c r="I32" s="103"/>
      <c r="J32" s="153">
        <f t="shared" si="0"/>
        <v>6092</v>
      </c>
      <c r="K32" s="162">
        <f t="shared" si="2"/>
        <v>24.25255782475417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9456</v>
      </c>
      <c r="D33" s="142">
        <v>9396</v>
      </c>
      <c r="E33" s="142">
        <v>9396</v>
      </c>
      <c r="F33" s="77">
        <v>2280</v>
      </c>
      <c r="G33" s="103"/>
      <c r="H33" s="104"/>
      <c r="I33" s="103"/>
      <c r="J33" s="153">
        <f t="shared" si="0"/>
        <v>2280</v>
      </c>
      <c r="K33" s="162">
        <f t="shared" si="2"/>
        <v>24.265644955300129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276</v>
      </c>
      <c r="D35" s="142">
        <v>226</v>
      </c>
      <c r="E35" s="142">
        <v>226</v>
      </c>
      <c r="F35" s="77">
        <v>57</v>
      </c>
      <c r="G35" s="103"/>
      <c r="H35" s="104"/>
      <c r="I35" s="103"/>
      <c r="J35" s="153">
        <f t="shared" si="0"/>
        <v>57</v>
      </c>
      <c r="K35" s="162">
        <f t="shared" si="2"/>
        <v>25.221238938053098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218</v>
      </c>
      <c r="D36" s="143">
        <v>-290</v>
      </c>
      <c r="E36" s="143">
        <v>-290</v>
      </c>
      <c r="F36" s="79">
        <v>-46</v>
      </c>
      <c r="G36" s="98"/>
      <c r="H36" s="105"/>
      <c r="I36" s="103"/>
      <c r="J36" s="154">
        <f t="shared" si="0"/>
        <v>-46</v>
      </c>
      <c r="K36" s="163">
        <f t="shared" si="2"/>
        <v>15.862068965517242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41658</v>
      </c>
      <c r="D37" s="82">
        <f t="shared" si="3"/>
        <v>40706</v>
      </c>
      <c r="E37" s="82">
        <f t="shared" si="3"/>
        <v>40706</v>
      </c>
      <c r="F37" s="13">
        <f t="shared" si="3"/>
        <v>10840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10840</v>
      </c>
      <c r="K37" s="164">
        <f t="shared" si="2"/>
        <v>26.629980838205668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2860</v>
      </c>
      <c r="D39" s="142">
        <v>2900</v>
      </c>
      <c r="E39" s="142">
        <v>2900</v>
      </c>
      <c r="F39" s="77">
        <v>1142</v>
      </c>
      <c r="G39" s="103"/>
      <c r="H39" s="104"/>
      <c r="I39" s="103"/>
      <c r="J39" s="153">
        <f t="shared" si="0"/>
        <v>1142</v>
      </c>
      <c r="K39" s="162">
        <f t="shared" si="2"/>
        <v>39.379310344827587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37852</v>
      </c>
      <c r="D41" s="142">
        <v>37323</v>
      </c>
      <c r="E41" s="142">
        <v>37323</v>
      </c>
      <c r="F41" s="77">
        <v>9195</v>
      </c>
      <c r="G41" s="103"/>
      <c r="H41" s="104"/>
      <c r="I41" s="103"/>
      <c r="J41" s="153">
        <f t="shared" si="0"/>
        <v>9195</v>
      </c>
      <c r="K41" s="162">
        <f t="shared" si="2"/>
        <v>24.636283256972913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694</v>
      </c>
      <c r="D42" s="143">
        <v>570</v>
      </c>
      <c r="E42" s="143">
        <v>570</v>
      </c>
      <c r="F42" s="79">
        <v>272</v>
      </c>
      <c r="G42" s="98"/>
      <c r="H42" s="105"/>
      <c r="I42" s="103"/>
      <c r="J42" s="154">
        <f t="shared" si="0"/>
        <v>272</v>
      </c>
      <c r="K42" s="163">
        <f t="shared" si="2"/>
        <v>47.719298245614034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41406</v>
      </c>
      <c r="D43" s="82">
        <f t="shared" si="4"/>
        <v>40793</v>
      </c>
      <c r="E43" s="82">
        <f t="shared" si="4"/>
        <v>40793</v>
      </c>
      <c r="F43" s="13">
        <f t="shared" si="4"/>
        <v>10609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10609</v>
      </c>
      <c r="K43" s="166">
        <f t="shared" si="2"/>
        <v>26.006912950751353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3554</v>
      </c>
      <c r="D45" s="82">
        <f t="shared" si="5"/>
        <v>3470</v>
      </c>
      <c r="E45" s="82">
        <f t="shared" si="5"/>
        <v>3470</v>
      </c>
      <c r="F45" s="13">
        <f t="shared" si="5"/>
        <v>1414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1414</v>
      </c>
      <c r="K45" s="161">
        <f t="shared" si="2"/>
        <v>40.749279538904901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-252</v>
      </c>
      <c r="D46" s="82">
        <f t="shared" si="6"/>
        <v>87</v>
      </c>
      <c r="E46" s="82">
        <f t="shared" si="6"/>
        <v>87</v>
      </c>
      <c r="F46" s="13">
        <f t="shared" si="6"/>
        <v>-231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-231</v>
      </c>
      <c r="K46" s="161">
        <f t="shared" si="2"/>
        <v>-265.51724137931035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-38104</v>
      </c>
      <c r="D47" s="82">
        <f t="shared" si="7"/>
        <v>-37236</v>
      </c>
      <c r="E47" s="82">
        <f t="shared" si="7"/>
        <v>-37236</v>
      </c>
      <c r="F47" s="13">
        <f t="shared" si="7"/>
        <v>-9426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-9426</v>
      </c>
      <c r="K47" s="161">
        <f t="shared" si="2"/>
        <v>25.314212052852081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113</v>
      </c>
    </row>
    <row r="58" spans="1:10" x14ac:dyDescent="0.25">
      <c r="A58" s="39" t="s">
        <v>114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606C9-6B2E-41A0-BB23-3E11CEC0CBA3}">
  <dimension ref="A1:P59"/>
  <sheetViews>
    <sheetView workbookViewId="0">
      <selection activeCell="Q1" sqref="Q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115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41</v>
      </c>
      <c r="D11" s="144">
        <v>41</v>
      </c>
      <c r="E11" s="144">
        <v>41</v>
      </c>
      <c r="F11" s="14">
        <v>41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38.17</v>
      </c>
      <c r="D12" s="145">
        <v>39</v>
      </c>
      <c r="E12" s="145">
        <v>39</v>
      </c>
      <c r="F12" s="31">
        <v>38.35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11603</v>
      </c>
      <c r="D13" s="150" t="s">
        <v>4</v>
      </c>
      <c r="E13" s="150" t="s">
        <v>4</v>
      </c>
      <c r="F13" s="35">
        <v>11783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11039</v>
      </c>
      <c r="D14" s="151" t="s">
        <v>4</v>
      </c>
      <c r="E14" s="151" t="s">
        <v>4</v>
      </c>
      <c r="F14" s="36">
        <v>11246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126</v>
      </c>
      <c r="D15" s="151" t="s">
        <v>4</v>
      </c>
      <c r="E15" s="151" t="s">
        <v>4</v>
      </c>
      <c r="F15" s="36">
        <v>156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1136</v>
      </c>
      <c r="D16" s="151" t="s">
        <v>4</v>
      </c>
      <c r="E16" s="151" t="s">
        <v>4</v>
      </c>
      <c r="F16" s="36">
        <v>13712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4996</v>
      </c>
      <c r="D17" s="152" t="s">
        <v>4</v>
      </c>
      <c r="E17" s="152" t="s">
        <v>4</v>
      </c>
      <c r="F17" s="37">
        <v>5712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6822</v>
      </c>
      <c r="D18" s="64" t="s">
        <v>4</v>
      </c>
      <c r="E18" s="64" t="s">
        <v>4</v>
      </c>
      <c r="F18" s="28">
        <f>F13-F14+F15+F16+F17</f>
        <v>20117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564</v>
      </c>
      <c r="D19" s="150" t="s">
        <v>4</v>
      </c>
      <c r="E19" s="150" t="s">
        <v>4</v>
      </c>
      <c r="F19" s="37">
        <v>537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1512</v>
      </c>
      <c r="D20" s="151" t="s">
        <v>4</v>
      </c>
      <c r="E20" s="151" t="s">
        <v>4</v>
      </c>
      <c r="F20" s="36">
        <v>610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998</v>
      </c>
      <c r="D21" s="151" t="s">
        <v>4</v>
      </c>
      <c r="E21" s="151" t="s">
        <v>4</v>
      </c>
      <c r="F21" s="36">
        <v>998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3503</v>
      </c>
      <c r="D22" s="151" t="s">
        <v>4</v>
      </c>
      <c r="E22" s="151" t="s">
        <v>4</v>
      </c>
      <c r="F22" s="36">
        <v>17357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/>
      <c r="D23" s="152" t="s">
        <v>4</v>
      </c>
      <c r="E23" s="152" t="s">
        <v>4</v>
      </c>
      <c r="F23" s="38"/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31932</v>
      </c>
      <c r="D24" s="138">
        <v>31927</v>
      </c>
      <c r="E24" s="138">
        <v>31927</v>
      </c>
      <c r="F24" s="71">
        <v>5165</v>
      </c>
      <c r="G24" s="109"/>
      <c r="H24" s="110"/>
      <c r="I24" s="109"/>
      <c r="J24" s="93">
        <f t="shared" ref="J24:J47" si="0">SUM(F24:I24)</f>
        <v>5165</v>
      </c>
      <c r="K24" s="161">
        <f>IF(E24=0,"x",(J24/E24*100))</f>
        <v>16.177529990290349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0</v>
      </c>
      <c r="D25" s="139"/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5173</v>
      </c>
      <c r="D26" s="140">
        <v>11149</v>
      </c>
      <c r="E26" s="140">
        <v>11149</v>
      </c>
      <c r="F26" s="75">
        <v>2788</v>
      </c>
      <c r="G26" s="111"/>
      <c r="H26" s="112"/>
      <c r="I26" s="113"/>
      <c r="J26" s="154">
        <f t="shared" si="0"/>
        <v>2788</v>
      </c>
      <c r="K26" s="163">
        <f t="shared" ref="K26" si="1">IF(E26=0,"x",(J26/E26*100))</f>
        <v>25.006727060722934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2304</v>
      </c>
      <c r="D27" s="141">
        <v>2100</v>
      </c>
      <c r="E27" s="141">
        <v>2100</v>
      </c>
      <c r="F27" s="76">
        <v>570</v>
      </c>
      <c r="G27" s="108"/>
      <c r="H27" s="107"/>
      <c r="I27" s="108"/>
      <c r="J27" s="93">
        <f t="shared" si="0"/>
        <v>570</v>
      </c>
      <c r="K27" s="166">
        <f t="shared" ref="K27:K47" si="2">IF(E27=0,"x",(J27/E27)*100)</f>
        <v>27.142857142857142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1848</v>
      </c>
      <c r="D28" s="142">
        <v>1315</v>
      </c>
      <c r="E28" s="142">
        <v>1315</v>
      </c>
      <c r="F28" s="77">
        <v>503</v>
      </c>
      <c r="G28" s="103"/>
      <c r="H28" s="104"/>
      <c r="I28" s="103"/>
      <c r="J28" s="153">
        <f t="shared" si="0"/>
        <v>503</v>
      </c>
      <c r="K28" s="162">
        <f t="shared" si="2"/>
        <v>38.250950570342205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/>
      <c r="D29" s="142"/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390</v>
      </c>
      <c r="D30" s="142">
        <v>150</v>
      </c>
      <c r="E30" s="142">
        <v>150</v>
      </c>
      <c r="F30" s="77">
        <v>15</v>
      </c>
      <c r="G30" s="103"/>
      <c r="H30" s="104"/>
      <c r="I30" s="103"/>
      <c r="J30" s="153">
        <f t="shared" si="0"/>
        <v>15</v>
      </c>
      <c r="K30" s="162">
        <f t="shared" si="2"/>
        <v>10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1378</v>
      </c>
      <c r="D31" s="142">
        <v>1113</v>
      </c>
      <c r="E31" s="142">
        <v>1113</v>
      </c>
      <c r="F31" s="77">
        <v>417</v>
      </c>
      <c r="G31" s="103"/>
      <c r="H31" s="104"/>
      <c r="I31" s="103"/>
      <c r="J31" s="153">
        <f t="shared" si="0"/>
        <v>417</v>
      </c>
      <c r="K31" s="162">
        <f t="shared" si="2"/>
        <v>37.466307277628033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19814</v>
      </c>
      <c r="D32" s="142">
        <v>21486</v>
      </c>
      <c r="E32" s="142">
        <v>21486</v>
      </c>
      <c r="F32" s="77">
        <v>4809</v>
      </c>
      <c r="G32" s="103"/>
      <c r="H32" s="104"/>
      <c r="I32" s="103"/>
      <c r="J32" s="153">
        <f t="shared" si="0"/>
        <v>4809</v>
      </c>
      <c r="K32" s="162">
        <f t="shared" si="2"/>
        <v>22.382016196593131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7572</v>
      </c>
      <c r="D33" s="142">
        <v>7460</v>
      </c>
      <c r="E33" s="142">
        <v>7460</v>
      </c>
      <c r="F33" s="77">
        <v>1817</v>
      </c>
      <c r="G33" s="103"/>
      <c r="H33" s="104"/>
      <c r="I33" s="103"/>
      <c r="J33" s="153">
        <f t="shared" si="0"/>
        <v>1817</v>
      </c>
      <c r="K33" s="162">
        <f t="shared" si="2"/>
        <v>24.35656836461126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/>
      <c r="D34" s="142"/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132</v>
      </c>
      <c r="D35" s="142">
        <v>112</v>
      </c>
      <c r="E35" s="142">
        <v>112</v>
      </c>
      <c r="F35" s="77">
        <v>27</v>
      </c>
      <c r="G35" s="103"/>
      <c r="H35" s="104"/>
      <c r="I35" s="103"/>
      <c r="J35" s="153">
        <f t="shared" si="0"/>
        <v>27</v>
      </c>
      <c r="K35" s="162">
        <f t="shared" si="2"/>
        <v>24.107142857142858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684</v>
      </c>
      <c r="D36" s="143">
        <v>231</v>
      </c>
      <c r="E36" s="143">
        <v>231</v>
      </c>
      <c r="F36" s="79">
        <v>136</v>
      </c>
      <c r="G36" s="98"/>
      <c r="H36" s="105"/>
      <c r="I36" s="103"/>
      <c r="J36" s="154">
        <f t="shared" si="0"/>
        <v>136</v>
      </c>
      <c r="K36" s="163">
        <f t="shared" si="2"/>
        <v>58.874458874458881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34122</v>
      </c>
      <c r="D37" s="82">
        <f t="shared" si="3"/>
        <v>33967</v>
      </c>
      <c r="E37" s="82">
        <f t="shared" si="3"/>
        <v>33967</v>
      </c>
      <c r="F37" s="13">
        <f t="shared" si="3"/>
        <v>8294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8294</v>
      </c>
      <c r="K37" s="164">
        <f t="shared" si="2"/>
        <v>24.417817293255219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/>
      <c r="D38" s="141"/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2031</v>
      </c>
      <c r="D39" s="142">
        <v>2000</v>
      </c>
      <c r="E39" s="142">
        <v>2000</v>
      </c>
      <c r="F39" s="77">
        <v>601</v>
      </c>
      <c r="G39" s="103"/>
      <c r="H39" s="104"/>
      <c r="I39" s="103"/>
      <c r="J39" s="153">
        <f t="shared" si="0"/>
        <v>601</v>
      </c>
      <c r="K39" s="162">
        <f t="shared" si="2"/>
        <v>30.049999999999997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/>
      <c r="D40" s="142"/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31932</v>
      </c>
      <c r="D41" s="142">
        <v>31927</v>
      </c>
      <c r="E41" s="142">
        <v>31927</v>
      </c>
      <c r="F41" s="77">
        <v>7954</v>
      </c>
      <c r="G41" s="103"/>
      <c r="H41" s="104"/>
      <c r="I41" s="103"/>
      <c r="J41" s="153">
        <f t="shared" si="0"/>
        <v>7954</v>
      </c>
      <c r="K41" s="162">
        <f t="shared" si="2"/>
        <v>24.913082970526514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404</v>
      </c>
      <c r="D42" s="143">
        <v>40</v>
      </c>
      <c r="E42" s="143">
        <v>40</v>
      </c>
      <c r="F42" s="79">
        <v>109</v>
      </c>
      <c r="G42" s="98"/>
      <c r="H42" s="105"/>
      <c r="I42" s="103"/>
      <c r="J42" s="154">
        <f t="shared" si="0"/>
        <v>109</v>
      </c>
      <c r="K42" s="163">
        <f t="shared" si="2"/>
        <v>272.5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34367</v>
      </c>
      <c r="D43" s="82">
        <f t="shared" si="4"/>
        <v>33967</v>
      </c>
      <c r="E43" s="82">
        <f t="shared" si="4"/>
        <v>33967</v>
      </c>
      <c r="F43" s="13">
        <f t="shared" si="4"/>
        <v>8664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8664</v>
      </c>
      <c r="K43" s="166">
        <f t="shared" si="2"/>
        <v>25.507109841905379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2435</v>
      </c>
      <c r="D45" s="82">
        <f t="shared" si="5"/>
        <v>2040</v>
      </c>
      <c r="E45" s="82">
        <f t="shared" si="5"/>
        <v>2040</v>
      </c>
      <c r="F45" s="13">
        <f t="shared" si="5"/>
        <v>710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710</v>
      </c>
      <c r="K45" s="161">
        <f t="shared" si="2"/>
        <v>34.803921568627452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245</v>
      </c>
      <c r="D46" s="82">
        <f t="shared" si="6"/>
        <v>0</v>
      </c>
      <c r="E46" s="82">
        <f t="shared" si="6"/>
        <v>0</v>
      </c>
      <c r="F46" s="13">
        <f t="shared" si="6"/>
        <v>370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370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-31687</v>
      </c>
      <c r="D47" s="82">
        <f t="shared" si="7"/>
        <v>-31927</v>
      </c>
      <c r="E47" s="82">
        <f t="shared" si="7"/>
        <v>-31927</v>
      </c>
      <c r="F47" s="13">
        <f t="shared" si="7"/>
        <v>-7584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-7584</v>
      </c>
      <c r="K47" s="161">
        <f t="shared" si="2"/>
        <v>23.754189244213361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5" spans="1:10" x14ac:dyDescent="0.25">
      <c r="A55" s="39" t="s">
        <v>116</v>
      </c>
    </row>
    <row r="57" spans="1:10" x14ac:dyDescent="0.25">
      <c r="A57" s="39" t="s">
        <v>117</v>
      </c>
    </row>
    <row r="59" spans="1:10" x14ac:dyDescent="0.25">
      <c r="A59" s="39" t="s">
        <v>118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496B-BC70-4DCD-AD8C-C5B162D0248B}">
  <dimension ref="A1:P58"/>
  <sheetViews>
    <sheetView workbookViewId="0">
      <selection activeCell="P1" sqref="P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119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115</v>
      </c>
      <c r="D11" s="144">
        <v>123</v>
      </c>
      <c r="E11" s="144">
        <v>118</v>
      </c>
      <c r="F11" s="14">
        <v>117.66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102.06</v>
      </c>
      <c r="D12" s="145">
        <v>100</v>
      </c>
      <c r="E12" s="145">
        <v>107.23</v>
      </c>
      <c r="F12" s="31">
        <v>107.23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33795</v>
      </c>
      <c r="D13" s="150" t="s">
        <v>4</v>
      </c>
      <c r="E13" s="150" t="s">
        <v>4</v>
      </c>
      <c r="F13" s="35">
        <v>34155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29932</v>
      </c>
      <c r="D14" s="151" t="s">
        <v>4</v>
      </c>
      <c r="E14" s="151" t="s">
        <v>4</v>
      </c>
      <c r="F14" s="36">
        <v>30507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279</v>
      </c>
      <c r="D15" s="151" t="s">
        <v>4</v>
      </c>
      <c r="E15" s="151" t="s">
        <v>4</v>
      </c>
      <c r="F15" s="36">
        <v>496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4025</v>
      </c>
      <c r="D16" s="151" t="s">
        <v>4</v>
      </c>
      <c r="E16" s="151" t="s">
        <v>4</v>
      </c>
      <c r="F16" s="36">
        <v>36003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15755</v>
      </c>
      <c r="D17" s="152" t="s">
        <v>4</v>
      </c>
      <c r="E17" s="152" t="s">
        <v>4</v>
      </c>
      <c r="F17" s="37">
        <v>17287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23922</v>
      </c>
      <c r="D18" s="64" t="s">
        <v>4</v>
      </c>
      <c r="E18" s="64" t="s">
        <v>4</v>
      </c>
      <c r="F18" s="28">
        <f>F13-F14+F15+F16+F17</f>
        <v>57434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4048</v>
      </c>
      <c r="D19" s="150" t="s">
        <v>4</v>
      </c>
      <c r="E19" s="150" t="s">
        <v>4</v>
      </c>
      <c r="F19" s="37">
        <v>3833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8006</v>
      </c>
      <c r="D20" s="151" t="s">
        <v>4</v>
      </c>
      <c r="E20" s="151" t="s">
        <v>4</v>
      </c>
      <c r="F20" s="36">
        <v>3572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571</v>
      </c>
      <c r="D21" s="151" t="s">
        <v>4</v>
      </c>
      <c r="E21" s="151" t="s">
        <v>4</v>
      </c>
      <c r="F21" s="36">
        <v>5102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11263</v>
      </c>
      <c r="D22" s="151" t="s">
        <v>4</v>
      </c>
      <c r="E22" s="151" t="s">
        <v>4</v>
      </c>
      <c r="F22" s="36">
        <v>44815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82753</v>
      </c>
      <c r="D24" s="9">
        <v>80850</v>
      </c>
      <c r="E24" s="138">
        <v>80850</v>
      </c>
      <c r="F24" s="71">
        <v>20516</v>
      </c>
      <c r="G24" s="109"/>
      <c r="H24" s="110"/>
      <c r="I24" s="109"/>
      <c r="J24" s="93">
        <f t="shared" ref="J24:J47" si="0">SUM(F24:I24)</f>
        <v>20516</v>
      </c>
      <c r="K24" s="161">
        <f>IF(E24=0,"x",(J24/E24*100))</f>
        <v>25.375386518243658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1116</v>
      </c>
      <c r="D25" s="5"/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9900</v>
      </c>
      <c r="D26" s="8">
        <v>80850</v>
      </c>
      <c r="E26" s="140">
        <v>80850</v>
      </c>
      <c r="F26" s="75">
        <v>20516</v>
      </c>
      <c r="G26" s="111"/>
      <c r="H26" s="112"/>
      <c r="I26" s="113"/>
      <c r="J26" s="154">
        <f t="shared" si="0"/>
        <v>20516</v>
      </c>
      <c r="K26" s="163">
        <f t="shared" ref="K26" si="1">IF(E26=0,"x",(J26/E26*100))</f>
        <v>25.375386518243658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9234</v>
      </c>
      <c r="D27" s="5">
        <v>8100</v>
      </c>
      <c r="E27" s="141">
        <v>8100</v>
      </c>
      <c r="F27" s="76">
        <v>2817</v>
      </c>
      <c r="G27" s="108"/>
      <c r="H27" s="107"/>
      <c r="I27" s="108"/>
      <c r="J27" s="93">
        <f t="shared" si="0"/>
        <v>2817</v>
      </c>
      <c r="K27" s="166">
        <f t="shared" ref="K27:K47" si="2">IF(E27=0,"x",(J27/E27)*100)</f>
        <v>34.777777777777779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3999</v>
      </c>
      <c r="D28" s="5">
        <v>3980</v>
      </c>
      <c r="E28" s="142">
        <v>3980</v>
      </c>
      <c r="F28" s="77">
        <v>1754</v>
      </c>
      <c r="G28" s="103"/>
      <c r="H28" s="104"/>
      <c r="I28" s="103"/>
      <c r="J28" s="153">
        <f t="shared" si="0"/>
        <v>1754</v>
      </c>
      <c r="K28" s="162">
        <f t="shared" si="2"/>
        <v>44.070351758793969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0</v>
      </c>
      <c r="D29" s="5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1071</v>
      </c>
      <c r="D30" s="5">
        <v>1010</v>
      </c>
      <c r="E30" s="142">
        <v>1010</v>
      </c>
      <c r="F30" s="77">
        <v>274</v>
      </c>
      <c r="G30" s="103"/>
      <c r="H30" s="104"/>
      <c r="I30" s="103"/>
      <c r="J30" s="153">
        <f t="shared" si="0"/>
        <v>274</v>
      </c>
      <c r="K30" s="162">
        <f t="shared" si="2"/>
        <v>27.128712871287131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3772</v>
      </c>
      <c r="D31" s="5">
        <v>4115</v>
      </c>
      <c r="E31" s="142">
        <v>4115</v>
      </c>
      <c r="F31" s="77">
        <v>763</v>
      </c>
      <c r="G31" s="103"/>
      <c r="H31" s="104"/>
      <c r="I31" s="103"/>
      <c r="J31" s="153">
        <f t="shared" si="0"/>
        <v>763</v>
      </c>
      <c r="K31" s="162">
        <f t="shared" si="2"/>
        <v>18.541919805589309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52075</v>
      </c>
      <c r="D32" s="5">
        <v>51720</v>
      </c>
      <c r="E32" s="142">
        <v>51720</v>
      </c>
      <c r="F32" s="77">
        <v>12529</v>
      </c>
      <c r="G32" s="103"/>
      <c r="H32" s="104"/>
      <c r="I32" s="103"/>
      <c r="J32" s="153">
        <f t="shared" si="0"/>
        <v>12529</v>
      </c>
      <c r="K32" s="162">
        <f t="shared" si="2"/>
        <v>24.224671307037895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18690</v>
      </c>
      <c r="D33" s="5">
        <v>18167</v>
      </c>
      <c r="E33" s="142">
        <v>18167</v>
      </c>
      <c r="F33" s="77">
        <v>4576</v>
      </c>
      <c r="G33" s="103"/>
      <c r="H33" s="104"/>
      <c r="I33" s="103"/>
      <c r="J33" s="153">
        <f t="shared" si="0"/>
        <v>4576</v>
      </c>
      <c r="K33" s="162">
        <f t="shared" si="2"/>
        <v>25.188528650850444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>
        <v>0</v>
      </c>
      <c r="D34" s="5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827</v>
      </c>
      <c r="D35" s="5">
        <v>853</v>
      </c>
      <c r="E35" s="142">
        <v>853</v>
      </c>
      <c r="F35" s="77">
        <v>215</v>
      </c>
      <c r="G35" s="103"/>
      <c r="H35" s="104"/>
      <c r="I35" s="103"/>
      <c r="J35" s="153">
        <f t="shared" si="0"/>
        <v>215</v>
      </c>
      <c r="K35" s="162">
        <f t="shared" si="2"/>
        <v>25.205158264947247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1808</v>
      </c>
      <c r="D36" s="7">
        <v>1057</v>
      </c>
      <c r="E36" s="143">
        <v>1057</v>
      </c>
      <c r="F36" s="79">
        <v>210</v>
      </c>
      <c r="G36" s="98"/>
      <c r="H36" s="105"/>
      <c r="I36" s="103"/>
      <c r="J36" s="154">
        <f t="shared" si="0"/>
        <v>210</v>
      </c>
      <c r="K36" s="163">
        <f t="shared" si="2"/>
        <v>19.867549668874172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91476</v>
      </c>
      <c r="D37" s="82">
        <f t="shared" ref="D37" si="4">SUM(D27:D36)</f>
        <v>89002</v>
      </c>
      <c r="E37" s="82">
        <f t="shared" si="3"/>
        <v>89002</v>
      </c>
      <c r="F37" s="13">
        <f t="shared" si="3"/>
        <v>23138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23138</v>
      </c>
      <c r="K37" s="164">
        <f t="shared" si="2"/>
        <v>25.99716860295274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0</v>
      </c>
      <c r="D38" s="6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7860</v>
      </c>
      <c r="D39" s="5">
        <v>7450</v>
      </c>
      <c r="E39" s="142">
        <v>7450</v>
      </c>
      <c r="F39" s="77">
        <v>2515</v>
      </c>
      <c r="G39" s="103"/>
      <c r="H39" s="104"/>
      <c r="I39" s="103"/>
      <c r="J39" s="153">
        <f t="shared" si="0"/>
        <v>2515</v>
      </c>
      <c r="K39" s="162">
        <f t="shared" si="2"/>
        <v>33.758389261744966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0</v>
      </c>
      <c r="D40" s="5"/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82753</v>
      </c>
      <c r="D41" s="5">
        <v>80850</v>
      </c>
      <c r="E41" s="142">
        <v>80850</v>
      </c>
      <c r="F41" s="77">
        <v>20516</v>
      </c>
      <c r="G41" s="103"/>
      <c r="H41" s="104"/>
      <c r="I41" s="103"/>
      <c r="J41" s="153">
        <f t="shared" si="0"/>
        <v>20516</v>
      </c>
      <c r="K41" s="162">
        <f t="shared" si="2"/>
        <v>25.375386518243658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897</v>
      </c>
      <c r="D42" s="4">
        <v>702</v>
      </c>
      <c r="E42" s="143">
        <v>702</v>
      </c>
      <c r="F42" s="79">
        <v>186</v>
      </c>
      <c r="G42" s="98"/>
      <c r="H42" s="105"/>
      <c r="I42" s="103"/>
      <c r="J42" s="154">
        <f t="shared" si="0"/>
        <v>186</v>
      </c>
      <c r="K42" s="163">
        <f t="shared" si="2"/>
        <v>26.495726495726498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5">SUM(C38:C42)</f>
        <v>91510</v>
      </c>
      <c r="D43" s="82">
        <f t="shared" ref="D43" si="6">SUM(D38:D42)</f>
        <v>89002</v>
      </c>
      <c r="E43" s="82">
        <f t="shared" si="5"/>
        <v>89002</v>
      </c>
      <c r="F43" s="13">
        <f t="shared" si="5"/>
        <v>23217</v>
      </c>
      <c r="G43" s="114">
        <f t="shared" si="5"/>
        <v>0</v>
      </c>
      <c r="H43" s="28">
        <f t="shared" si="5"/>
        <v>0</v>
      </c>
      <c r="I43" s="115">
        <f t="shared" si="5"/>
        <v>0</v>
      </c>
      <c r="J43" s="82">
        <f t="shared" si="0"/>
        <v>23217</v>
      </c>
      <c r="K43" s="166">
        <f t="shared" si="2"/>
        <v>26.08593065324375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7">C43-C41</f>
        <v>8757</v>
      </c>
      <c r="D45" s="82">
        <f t="shared" si="7"/>
        <v>8152</v>
      </c>
      <c r="E45" s="82">
        <f t="shared" si="7"/>
        <v>8152</v>
      </c>
      <c r="F45" s="13">
        <f t="shared" si="7"/>
        <v>2701</v>
      </c>
      <c r="G45" s="83">
        <f t="shared" si="7"/>
        <v>0</v>
      </c>
      <c r="H45" s="13">
        <f t="shared" si="7"/>
        <v>0</v>
      </c>
      <c r="I45" s="83">
        <f t="shared" si="7"/>
        <v>0</v>
      </c>
      <c r="J45" s="93">
        <f t="shared" si="0"/>
        <v>2701</v>
      </c>
      <c r="K45" s="161">
        <f t="shared" si="2"/>
        <v>33.132973503434741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8">C43-C37</f>
        <v>34</v>
      </c>
      <c r="D46" s="82">
        <f t="shared" si="8"/>
        <v>0</v>
      </c>
      <c r="E46" s="82">
        <f t="shared" si="8"/>
        <v>0</v>
      </c>
      <c r="F46" s="13">
        <f t="shared" si="8"/>
        <v>79</v>
      </c>
      <c r="G46" s="83">
        <f t="shared" si="8"/>
        <v>0</v>
      </c>
      <c r="H46" s="13">
        <f t="shared" si="8"/>
        <v>0</v>
      </c>
      <c r="I46" s="83">
        <f t="shared" si="8"/>
        <v>0</v>
      </c>
      <c r="J46" s="93">
        <f t="shared" si="0"/>
        <v>79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9">C46-C41</f>
        <v>-82719</v>
      </c>
      <c r="D47" s="82">
        <f t="shared" si="9"/>
        <v>-80850</v>
      </c>
      <c r="E47" s="82">
        <f t="shared" si="9"/>
        <v>-80850</v>
      </c>
      <c r="F47" s="13">
        <f t="shared" si="9"/>
        <v>-20437</v>
      </c>
      <c r="G47" s="83">
        <f t="shared" si="9"/>
        <v>0</v>
      </c>
      <c r="H47" s="13">
        <f t="shared" si="9"/>
        <v>0</v>
      </c>
      <c r="I47" s="83">
        <f t="shared" si="9"/>
        <v>0</v>
      </c>
      <c r="J47" s="82">
        <f t="shared" si="0"/>
        <v>-20437</v>
      </c>
      <c r="K47" s="161">
        <f t="shared" si="2"/>
        <v>25.277674706246135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120</v>
      </c>
    </row>
    <row r="58" spans="1:10" x14ac:dyDescent="0.25">
      <c r="A58" s="39" t="s">
        <v>121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2163-BE54-4372-8255-2CA8E64841C2}">
  <dimension ref="A1:P58"/>
  <sheetViews>
    <sheetView workbookViewId="0">
      <selection activeCell="S1" sqref="S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122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C8" s="1" t="s">
        <v>123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56</v>
      </c>
      <c r="D11" s="144">
        <v>59</v>
      </c>
      <c r="E11" s="144">
        <v>59</v>
      </c>
      <c r="F11" s="14">
        <v>58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50.96</v>
      </c>
      <c r="D12" s="145">
        <v>53</v>
      </c>
      <c r="E12" s="145">
        <v>53</v>
      </c>
      <c r="F12" s="31">
        <v>53.899000000000001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22180</v>
      </c>
      <c r="D13" s="150" t="s">
        <v>4</v>
      </c>
      <c r="E13" s="150" t="s">
        <v>4</v>
      </c>
      <c r="F13" s="35">
        <v>22258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16956</v>
      </c>
      <c r="D14" s="151" t="s">
        <v>4</v>
      </c>
      <c r="E14" s="151" t="s">
        <v>4</v>
      </c>
      <c r="F14" s="36">
        <v>17263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121</v>
      </c>
      <c r="D15" s="151" t="s">
        <v>4</v>
      </c>
      <c r="E15" s="151" t="s">
        <v>4</v>
      </c>
      <c r="F15" s="36">
        <v>82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2116</v>
      </c>
      <c r="D16" s="151" t="s">
        <v>4</v>
      </c>
      <c r="E16" s="151" t="s">
        <v>4</v>
      </c>
      <c r="F16" s="36">
        <v>17819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9381</v>
      </c>
      <c r="D17" s="152" t="s">
        <v>4</v>
      </c>
      <c r="E17" s="152" t="s">
        <v>4</v>
      </c>
      <c r="F17" s="37">
        <v>7767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16842</v>
      </c>
      <c r="D18" s="64" t="s">
        <v>4</v>
      </c>
      <c r="E18" s="64" t="s">
        <v>4</v>
      </c>
      <c r="F18" s="28">
        <f>F13-F14+F15+F16+F17</f>
        <v>30663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5241</v>
      </c>
      <c r="D19" s="150" t="s">
        <v>4</v>
      </c>
      <c r="E19" s="150" t="s">
        <v>4</v>
      </c>
      <c r="F19" s="37">
        <v>5008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5505</v>
      </c>
      <c r="D20" s="151" t="s">
        <v>4</v>
      </c>
      <c r="E20" s="151" t="s">
        <v>4</v>
      </c>
      <c r="F20" s="36">
        <v>2564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55</v>
      </c>
      <c r="D21" s="151" t="s">
        <v>4</v>
      </c>
      <c r="E21" s="151" t="s">
        <v>4</v>
      </c>
      <c r="F21" s="36">
        <v>958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6003</v>
      </c>
      <c r="D22" s="151" t="s">
        <v>4</v>
      </c>
      <c r="E22" s="151" t="s">
        <v>4</v>
      </c>
      <c r="F22" s="36">
        <v>22065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41469</v>
      </c>
      <c r="D24" s="138">
        <v>37733</v>
      </c>
      <c r="E24" s="138">
        <v>37733</v>
      </c>
      <c r="F24" s="71">
        <v>10392</v>
      </c>
      <c r="G24" s="109"/>
      <c r="H24" s="110"/>
      <c r="I24" s="109"/>
      <c r="J24" s="93">
        <f t="shared" ref="J24:J47" si="0">SUM(F24:I24)</f>
        <v>10392</v>
      </c>
      <c r="K24" s="161">
        <f>IF(E24=0,"x",(J24/E24*100))</f>
        <v>27.540879336389896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0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6834</v>
      </c>
      <c r="D26" s="140">
        <v>12726</v>
      </c>
      <c r="E26" s="140">
        <v>12726</v>
      </c>
      <c r="F26" s="75">
        <v>3182</v>
      </c>
      <c r="G26" s="111"/>
      <c r="H26" s="112"/>
      <c r="I26" s="113"/>
      <c r="J26" s="154">
        <f t="shared" si="0"/>
        <v>3182</v>
      </c>
      <c r="K26" s="163">
        <f t="shared" ref="K26" si="1">IF(E26=0,"x",(J26/E26*100))</f>
        <v>25.003928964325006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4170</v>
      </c>
      <c r="D27" s="141">
        <v>3803</v>
      </c>
      <c r="E27" s="141">
        <v>3803</v>
      </c>
      <c r="F27" s="76">
        <v>962</v>
      </c>
      <c r="G27" s="108"/>
      <c r="H27" s="107"/>
      <c r="I27" s="108"/>
      <c r="J27" s="93">
        <f t="shared" si="0"/>
        <v>962</v>
      </c>
      <c r="K27" s="166">
        <f t="shared" ref="K27:K47" si="2">IF(E27=0,"x",(J27/E27)*100)</f>
        <v>25.295819090191952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2327</v>
      </c>
      <c r="D28" s="142">
        <v>2158</v>
      </c>
      <c r="E28" s="142">
        <v>2158</v>
      </c>
      <c r="F28" s="77">
        <v>1136</v>
      </c>
      <c r="G28" s="103"/>
      <c r="H28" s="104"/>
      <c r="I28" s="103"/>
      <c r="J28" s="153">
        <f t="shared" si="0"/>
        <v>1136</v>
      </c>
      <c r="K28" s="162">
        <f t="shared" si="2"/>
        <v>52.641334569045419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887</v>
      </c>
      <c r="D30" s="142">
        <v>675</v>
      </c>
      <c r="E30" s="142">
        <v>675</v>
      </c>
      <c r="F30" s="77">
        <v>61</v>
      </c>
      <c r="G30" s="103"/>
      <c r="H30" s="104"/>
      <c r="I30" s="103"/>
      <c r="J30" s="153">
        <f t="shared" si="0"/>
        <v>61</v>
      </c>
      <c r="K30" s="162">
        <f t="shared" si="2"/>
        <v>9.0370370370370363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1879</v>
      </c>
      <c r="D31" s="142">
        <v>1811</v>
      </c>
      <c r="E31" s="142">
        <v>1811</v>
      </c>
      <c r="F31" s="77">
        <v>590</v>
      </c>
      <c r="G31" s="103"/>
      <c r="H31" s="104"/>
      <c r="I31" s="103"/>
      <c r="J31" s="153">
        <f t="shared" si="0"/>
        <v>590</v>
      </c>
      <c r="K31" s="162">
        <f t="shared" si="2"/>
        <v>32.578685808945337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25746</v>
      </c>
      <c r="D32" s="142">
        <v>24109</v>
      </c>
      <c r="E32" s="142">
        <v>24109</v>
      </c>
      <c r="F32" s="77">
        <v>6611</v>
      </c>
      <c r="G32" s="103"/>
      <c r="H32" s="104"/>
      <c r="I32" s="103"/>
      <c r="J32" s="153">
        <f t="shared" si="0"/>
        <v>6611</v>
      </c>
      <c r="K32" s="162">
        <f t="shared" si="2"/>
        <v>27.42129495209258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9343</v>
      </c>
      <c r="D33" s="142">
        <v>9266</v>
      </c>
      <c r="E33" s="142">
        <v>9266</v>
      </c>
      <c r="F33" s="77">
        <v>2389</v>
      </c>
      <c r="G33" s="103"/>
      <c r="H33" s="104"/>
      <c r="I33" s="103"/>
      <c r="J33" s="153">
        <f t="shared" si="0"/>
        <v>2389</v>
      </c>
      <c r="K33" s="162">
        <f t="shared" si="2"/>
        <v>25.782430390675586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651</v>
      </c>
      <c r="D35" s="142">
        <v>756</v>
      </c>
      <c r="E35" s="142">
        <v>756</v>
      </c>
      <c r="F35" s="77">
        <v>193</v>
      </c>
      <c r="G35" s="103"/>
      <c r="H35" s="104"/>
      <c r="I35" s="103"/>
      <c r="J35" s="153">
        <f t="shared" si="0"/>
        <v>193</v>
      </c>
      <c r="K35" s="162">
        <f t="shared" si="2"/>
        <v>25.529100529100528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1029</v>
      </c>
      <c r="D36" s="143">
        <v>412</v>
      </c>
      <c r="E36" s="143">
        <v>412</v>
      </c>
      <c r="F36" s="79">
        <v>-52</v>
      </c>
      <c r="G36" s="98"/>
      <c r="H36" s="105"/>
      <c r="I36" s="103"/>
      <c r="J36" s="154">
        <f t="shared" si="0"/>
        <v>-52</v>
      </c>
      <c r="K36" s="163">
        <f t="shared" si="2"/>
        <v>-12.621359223300971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46032</v>
      </c>
      <c r="D37" s="82">
        <f t="shared" si="3"/>
        <v>42990</v>
      </c>
      <c r="E37" s="82">
        <f t="shared" si="3"/>
        <v>42990</v>
      </c>
      <c r="F37" s="13">
        <f t="shared" si="3"/>
        <v>11890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11890</v>
      </c>
      <c r="K37" s="164">
        <f t="shared" si="2"/>
        <v>27.657594789485927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3238</v>
      </c>
      <c r="D39" s="142">
        <v>3410</v>
      </c>
      <c r="E39" s="142">
        <v>3410</v>
      </c>
      <c r="F39" s="77">
        <v>934</v>
      </c>
      <c r="G39" s="103"/>
      <c r="H39" s="104"/>
      <c r="I39" s="103"/>
      <c r="J39" s="153">
        <f t="shared" si="0"/>
        <v>934</v>
      </c>
      <c r="K39" s="162">
        <f t="shared" si="2"/>
        <v>27.390029325513197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41469</v>
      </c>
      <c r="D41" s="142">
        <v>37733</v>
      </c>
      <c r="E41" s="142">
        <v>37733</v>
      </c>
      <c r="F41" s="77">
        <v>10392</v>
      </c>
      <c r="G41" s="103"/>
      <c r="H41" s="104"/>
      <c r="I41" s="103"/>
      <c r="J41" s="153">
        <f t="shared" si="0"/>
        <v>10392</v>
      </c>
      <c r="K41" s="162">
        <f t="shared" si="2"/>
        <v>27.540879336389896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1363</v>
      </c>
      <c r="D42" s="143">
        <v>1847</v>
      </c>
      <c r="E42" s="143">
        <v>1847</v>
      </c>
      <c r="F42" s="79">
        <v>592</v>
      </c>
      <c r="G42" s="98"/>
      <c r="H42" s="105"/>
      <c r="I42" s="103"/>
      <c r="J42" s="154">
        <f t="shared" si="0"/>
        <v>592</v>
      </c>
      <c r="K42" s="163">
        <f t="shared" si="2"/>
        <v>32.051976177585274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46070</v>
      </c>
      <c r="D43" s="82">
        <f t="shared" si="4"/>
        <v>42990</v>
      </c>
      <c r="E43" s="82">
        <f t="shared" si="4"/>
        <v>42990</v>
      </c>
      <c r="F43" s="13">
        <f t="shared" si="4"/>
        <v>11918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11918</v>
      </c>
      <c r="K43" s="166">
        <f t="shared" si="2"/>
        <v>27.722726215398929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4601</v>
      </c>
      <c r="D45" s="82">
        <f t="shared" si="5"/>
        <v>5257</v>
      </c>
      <c r="E45" s="82">
        <f t="shared" si="5"/>
        <v>5257</v>
      </c>
      <c r="F45" s="13">
        <f t="shared" si="5"/>
        <v>1526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1526</v>
      </c>
      <c r="K45" s="161">
        <f t="shared" si="2"/>
        <v>29.027962716378163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38</v>
      </c>
      <c r="D46" s="82">
        <f t="shared" si="6"/>
        <v>0</v>
      </c>
      <c r="E46" s="82">
        <f t="shared" si="6"/>
        <v>0</v>
      </c>
      <c r="F46" s="13">
        <f t="shared" si="6"/>
        <v>28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28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-41431</v>
      </c>
      <c r="D47" s="82">
        <f t="shared" si="7"/>
        <v>-37733</v>
      </c>
      <c r="E47" s="82">
        <f t="shared" si="7"/>
        <v>-37733</v>
      </c>
      <c r="F47" s="13">
        <f t="shared" si="7"/>
        <v>-10364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-10364</v>
      </c>
      <c r="K47" s="161">
        <f t="shared" si="2"/>
        <v>27.466673733866909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4" spans="1:10" x14ac:dyDescent="0.25">
      <c r="A54" s="39" t="s">
        <v>124</v>
      </c>
    </row>
    <row r="56" spans="1:10" x14ac:dyDescent="0.25">
      <c r="A56" s="39" t="s">
        <v>125</v>
      </c>
    </row>
    <row r="58" spans="1:10" x14ac:dyDescent="0.25">
      <c r="A58" s="39" t="s">
        <v>126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27F6-B852-4CC0-9179-A771701F7309}">
  <dimension ref="A1:S59"/>
  <sheetViews>
    <sheetView workbookViewId="0">
      <selection activeCell="R1" sqref="R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127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95</v>
      </c>
      <c r="D11" s="144">
        <v>96</v>
      </c>
      <c r="E11" s="144">
        <v>96</v>
      </c>
      <c r="F11" s="14">
        <v>91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89</v>
      </c>
      <c r="D12" s="145">
        <v>101</v>
      </c>
      <c r="E12" s="145">
        <v>101</v>
      </c>
      <c r="F12" s="31">
        <v>100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37158</v>
      </c>
      <c r="D13" s="150" t="s">
        <v>4</v>
      </c>
      <c r="E13" s="150" t="s">
        <v>4</v>
      </c>
      <c r="F13" s="35">
        <v>3769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33336</v>
      </c>
      <c r="D14" s="151" t="s">
        <v>4</v>
      </c>
      <c r="E14" s="151" t="s">
        <v>4</v>
      </c>
      <c r="F14" s="36">
        <v>33465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153</v>
      </c>
      <c r="D15" s="151" t="s">
        <v>4</v>
      </c>
      <c r="E15" s="151" t="s">
        <v>4</v>
      </c>
      <c r="F15" s="36">
        <v>254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4567</v>
      </c>
      <c r="D16" s="151" t="s">
        <v>4</v>
      </c>
      <c r="E16" s="151" t="s">
        <v>4</v>
      </c>
      <c r="F16" s="36">
        <v>29181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11527</v>
      </c>
      <c r="D17" s="152" t="s">
        <v>4</v>
      </c>
      <c r="E17" s="152" t="s">
        <v>4</v>
      </c>
      <c r="F17" s="37">
        <v>10323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20069</v>
      </c>
      <c r="D18" s="64" t="s">
        <v>4</v>
      </c>
      <c r="E18" s="64" t="s">
        <v>4</v>
      </c>
      <c r="F18" s="28">
        <f>F13-F14+F15+F16+F17</f>
        <v>10062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3818</v>
      </c>
      <c r="D19" s="150" t="s">
        <v>4</v>
      </c>
      <c r="E19" s="150" t="s">
        <v>4</v>
      </c>
      <c r="F19" s="37">
        <v>3718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2243</v>
      </c>
      <c r="D20" s="151" t="s">
        <v>4</v>
      </c>
      <c r="E20" s="151" t="s">
        <v>4</v>
      </c>
      <c r="F20" s="36">
        <v>963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1878</v>
      </c>
      <c r="D21" s="151" t="s">
        <v>4</v>
      </c>
      <c r="E21" s="151" t="s">
        <v>4</v>
      </c>
      <c r="F21" s="36">
        <v>1878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12107</v>
      </c>
      <c r="D22" s="151" t="s">
        <v>4</v>
      </c>
      <c r="E22" s="151" t="s">
        <v>4</v>
      </c>
      <c r="F22" s="36">
        <v>37426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77444</v>
      </c>
      <c r="D24" s="138">
        <v>75117</v>
      </c>
      <c r="E24" s="138">
        <v>75117</v>
      </c>
      <c r="F24" s="71">
        <v>19698</v>
      </c>
      <c r="G24" s="109"/>
      <c r="H24" s="110"/>
      <c r="I24" s="109"/>
      <c r="J24" s="93">
        <f t="shared" ref="J24:J47" si="0">SUM(F24:I24)</f>
        <v>19698</v>
      </c>
      <c r="K24" s="161">
        <f>IF(E24=0,"x",(J24/E24*100))</f>
        <v>26.223091976516631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0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8931</v>
      </c>
      <c r="D26" s="140">
        <v>17882</v>
      </c>
      <c r="E26" s="140">
        <v>17882</v>
      </c>
      <c r="F26" s="75">
        <v>4470</v>
      </c>
      <c r="G26" s="111"/>
      <c r="H26" s="112"/>
      <c r="I26" s="113"/>
      <c r="J26" s="154">
        <f t="shared" si="0"/>
        <v>4470</v>
      </c>
      <c r="K26" s="163">
        <f t="shared" ref="K26" si="1">IF(E26=0,"x",(J26/E26*100))</f>
        <v>24.997203892182082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5864</v>
      </c>
      <c r="D27" s="141">
        <v>3963</v>
      </c>
      <c r="E27" s="141">
        <v>3963</v>
      </c>
      <c r="F27" s="76">
        <v>1427</v>
      </c>
      <c r="G27" s="108"/>
      <c r="H27" s="107"/>
      <c r="I27" s="108"/>
      <c r="J27" s="93">
        <f t="shared" si="0"/>
        <v>1427</v>
      </c>
      <c r="K27" s="166">
        <f t="shared" ref="K27:K47" si="2">IF(E27=0,"x",(J27/E27)*100)</f>
        <v>36.008074690890737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2801</v>
      </c>
      <c r="D28" s="142">
        <v>2700</v>
      </c>
      <c r="E28" s="142">
        <v>2700</v>
      </c>
      <c r="F28" s="77">
        <v>730</v>
      </c>
      <c r="G28" s="103"/>
      <c r="H28" s="104"/>
      <c r="I28" s="103"/>
      <c r="J28" s="153">
        <f t="shared" si="0"/>
        <v>730</v>
      </c>
      <c r="K28" s="162">
        <f t="shared" si="2"/>
        <v>27.037037037037038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1243</v>
      </c>
      <c r="D30" s="142">
        <v>595</v>
      </c>
      <c r="E30" s="142">
        <v>595</v>
      </c>
      <c r="F30" s="77">
        <v>96</v>
      </c>
      <c r="G30" s="103"/>
      <c r="H30" s="104"/>
      <c r="I30" s="103"/>
      <c r="J30" s="153">
        <f t="shared" si="0"/>
        <v>96</v>
      </c>
      <c r="K30" s="162">
        <f t="shared" si="2"/>
        <v>16.134453781512605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3129</v>
      </c>
      <c r="D31" s="142">
        <v>1801</v>
      </c>
      <c r="E31" s="142">
        <v>1801</v>
      </c>
      <c r="F31" s="77">
        <v>835</v>
      </c>
      <c r="G31" s="103"/>
      <c r="H31" s="104"/>
      <c r="I31" s="103"/>
      <c r="J31" s="153">
        <f t="shared" si="0"/>
        <v>835</v>
      </c>
      <c r="K31" s="162">
        <f t="shared" si="2"/>
        <v>46.363131593559132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50579</v>
      </c>
      <c r="D32" s="142">
        <v>51549</v>
      </c>
      <c r="E32" s="142">
        <v>51549</v>
      </c>
      <c r="F32" s="77">
        <v>12301</v>
      </c>
      <c r="G32" s="103"/>
      <c r="H32" s="104"/>
      <c r="I32" s="103"/>
      <c r="J32" s="153">
        <f t="shared" si="0"/>
        <v>12301</v>
      </c>
      <c r="K32" s="162">
        <f t="shared" si="2"/>
        <v>23.862732545733188</v>
      </c>
      <c r="L32" s="173"/>
      <c r="M32" s="121"/>
      <c r="N32" s="128"/>
      <c r="O32" s="129"/>
    </row>
    <row r="33" spans="1:19" x14ac:dyDescent="0.25">
      <c r="A33" s="47" t="s">
        <v>27</v>
      </c>
      <c r="B33" s="72" t="s">
        <v>26</v>
      </c>
      <c r="C33" s="5">
        <v>18661</v>
      </c>
      <c r="D33" s="142">
        <v>18257</v>
      </c>
      <c r="E33" s="142">
        <v>18257</v>
      </c>
      <c r="F33" s="77">
        <v>4273</v>
      </c>
      <c r="G33" s="103"/>
      <c r="H33" s="104"/>
      <c r="I33" s="103"/>
      <c r="J33" s="153">
        <f t="shared" si="0"/>
        <v>4273</v>
      </c>
      <c r="K33" s="162">
        <f t="shared" si="2"/>
        <v>23.404721476693872</v>
      </c>
      <c r="L33" s="173"/>
      <c r="M33" s="121"/>
      <c r="N33" s="128"/>
      <c r="O33" s="129"/>
    </row>
    <row r="34" spans="1:19" x14ac:dyDescent="0.25">
      <c r="A34" s="47" t="s">
        <v>25</v>
      </c>
      <c r="B34" s="72">
        <v>557</v>
      </c>
      <c r="C34" s="5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9" x14ac:dyDescent="0.25">
      <c r="A35" s="47" t="s">
        <v>2</v>
      </c>
      <c r="B35" s="72">
        <v>551</v>
      </c>
      <c r="C35" s="5">
        <v>358</v>
      </c>
      <c r="D35" s="142">
        <v>307</v>
      </c>
      <c r="E35" s="142">
        <v>390</v>
      </c>
      <c r="F35" s="77">
        <v>99</v>
      </c>
      <c r="G35" s="103"/>
      <c r="H35" s="104"/>
      <c r="I35" s="103"/>
      <c r="J35" s="153">
        <f t="shared" si="0"/>
        <v>99</v>
      </c>
      <c r="K35" s="162">
        <f t="shared" si="2"/>
        <v>25.384615384615383</v>
      </c>
      <c r="L35" s="173"/>
      <c r="M35" s="121"/>
      <c r="N35" s="128"/>
      <c r="O35" s="129"/>
    </row>
    <row r="36" spans="1:19" ht="13.8" thickBot="1" x14ac:dyDescent="0.3">
      <c r="A36" s="44" t="s">
        <v>24</v>
      </c>
      <c r="B36" s="78" t="s">
        <v>23</v>
      </c>
      <c r="C36" s="7">
        <v>3198</v>
      </c>
      <c r="D36" s="143">
        <v>1355</v>
      </c>
      <c r="E36" s="143">
        <v>1355</v>
      </c>
      <c r="F36" s="79">
        <v>464</v>
      </c>
      <c r="G36" s="98"/>
      <c r="H36" s="105"/>
      <c r="I36" s="103"/>
      <c r="J36" s="154">
        <f t="shared" si="0"/>
        <v>464</v>
      </c>
      <c r="K36" s="163">
        <f t="shared" si="2"/>
        <v>34.243542435424359</v>
      </c>
      <c r="L36" s="173"/>
      <c r="M36" s="118"/>
      <c r="N36" s="134"/>
      <c r="O36" s="135"/>
    </row>
    <row r="37" spans="1:19" ht="13.8" thickBot="1" x14ac:dyDescent="0.3">
      <c r="A37" s="48" t="s">
        <v>22</v>
      </c>
      <c r="B37" s="81"/>
      <c r="C37" s="82">
        <f t="shared" ref="C37:I37" si="3">SUM(C27:C36)</f>
        <v>85833</v>
      </c>
      <c r="D37" s="82">
        <f t="shared" si="3"/>
        <v>80527</v>
      </c>
      <c r="E37" s="82">
        <f t="shared" si="3"/>
        <v>80610</v>
      </c>
      <c r="F37" s="13">
        <f t="shared" si="3"/>
        <v>20225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20225</v>
      </c>
      <c r="K37" s="164">
        <f t="shared" si="2"/>
        <v>25.089939213497086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9" x14ac:dyDescent="0.25">
      <c r="A38" s="46" t="s">
        <v>21</v>
      </c>
      <c r="B38" s="70">
        <v>601</v>
      </c>
      <c r="C38" s="6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9" x14ac:dyDescent="0.25">
      <c r="A39" s="47" t="s">
        <v>20</v>
      </c>
      <c r="B39" s="72">
        <v>602</v>
      </c>
      <c r="C39" s="5">
        <v>4917</v>
      </c>
      <c r="D39" s="142">
        <v>4757</v>
      </c>
      <c r="E39" s="142">
        <v>4757</v>
      </c>
      <c r="F39" s="77">
        <v>1501</v>
      </c>
      <c r="G39" s="103"/>
      <c r="H39" s="104"/>
      <c r="I39" s="103"/>
      <c r="J39" s="153">
        <f t="shared" si="0"/>
        <v>1501</v>
      </c>
      <c r="K39" s="162">
        <f t="shared" si="2"/>
        <v>31.553500105108263</v>
      </c>
      <c r="L39" s="173"/>
      <c r="M39" s="121"/>
      <c r="N39" s="128"/>
      <c r="O39" s="129"/>
    </row>
    <row r="40" spans="1:19" x14ac:dyDescent="0.25">
      <c r="A40" s="47" t="s">
        <v>19</v>
      </c>
      <c r="B40" s="72">
        <v>604</v>
      </c>
      <c r="C40" s="5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9" x14ac:dyDescent="0.25">
      <c r="A41" s="47" t="s">
        <v>18</v>
      </c>
      <c r="B41" s="72" t="s">
        <v>17</v>
      </c>
      <c r="C41" s="5">
        <v>77444</v>
      </c>
      <c r="D41" s="142">
        <v>75117</v>
      </c>
      <c r="E41" s="142">
        <v>75117</v>
      </c>
      <c r="F41" s="77">
        <v>18100</v>
      </c>
      <c r="G41" s="103"/>
      <c r="H41" s="104"/>
      <c r="I41" s="103"/>
      <c r="J41" s="153">
        <f t="shared" si="0"/>
        <v>18100</v>
      </c>
      <c r="K41" s="162">
        <f t="shared" si="2"/>
        <v>24.095743972735864</v>
      </c>
      <c r="L41" s="173"/>
      <c r="M41" s="121"/>
      <c r="N41" s="128"/>
      <c r="O41" s="129"/>
      <c r="S41" s="202"/>
    </row>
    <row r="42" spans="1:19" ht="13.8" thickBot="1" x14ac:dyDescent="0.3">
      <c r="A42" s="44" t="s">
        <v>7</v>
      </c>
      <c r="B42" s="78" t="s">
        <v>16</v>
      </c>
      <c r="C42" s="4">
        <v>3495</v>
      </c>
      <c r="D42" s="143">
        <v>713</v>
      </c>
      <c r="E42" s="143">
        <v>713</v>
      </c>
      <c r="F42" s="79">
        <v>144</v>
      </c>
      <c r="G42" s="98"/>
      <c r="H42" s="105"/>
      <c r="I42" s="103"/>
      <c r="J42" s="154">
        <f t="shared" si="0"/>
        <v>144</v>
      </c>
      <c r="K42" s="163">
        <f t="shared" si="2"/>
        <v>20.196353436185134</v>
      </c>
      <c r="L42" s="173"/>
      <c r="M42" s="118"/>
      <c r="N42" s="134"/>
      <c r="O42" s="135"/>
    </row>
    <row r="43" spans="1:19" ht="13.8" thickBot="1" x14ac:dyDescent="0.3">
      <c r="A43" s="48" t="s">
        <v>15</v>
      </c>
      <c r="B43" s="81" t="s">
        <v>4</v>
      </c>
      <c r="C43" s="82">
        <f t="shared" ref="C43:I43" si="4">SUM(C38:C42)</f>
        <v>85856</v>
      </c>
      <c r="D43" s="82">
        <f t="shared" si="4"/>
        <v>80587</v>
      </c>
      <c r="E43" s="82">
        <f t="shared" si="4"/>
        <v>80587</v>
      </c>
      <c r="F43" s="13">
        <f t="shared" si="4"/>
        <v>19745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19745</v>
      </c>
      <c r="K43" s="166">
        <f t="shared" si="2"/>
        <v>24.501470460496112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9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9" ht="13.8" thickBot="1" x14ac:dyDescent="0.3">
      <c r="A45" s="92" t="s">
        <v>14</v>
      </c>
      <c r="B45" s="81" t="s">
        <v>4</v>
      </c>
      <c r="C45" s="13">
        <f t="shared" ref="C45:I45" si="5">C43-C41</f>
        <v>8412</v>
      </c>
      <c r="D45" s="82">
        <f t="shared" si="5"/>
        <v>5470</v>
      </c>
      <c r="E45" s="82">
        <f t="shared" si="5"/>
        <v>5470</v>
      </c>
      <c r="F45" s="13">
        <f t="shared" si="5"/>
        <v>1645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1645</v>
      </c>
      <c r="K45" s="161">
        <f t="shared" si="2"/>
        <v>30.073126142595978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9" ht="13.8" thickBot="1" x14ac:dyDescent="0.3">
      <c r="A46" s="48" t="s">
        <v>13</v>
      </c>
      <c r="B46" s="81" t="s">
        <v>4</v>
      </c>
      <c r="C46" s="13">
        <f t="shared" ref="C46:I46" si="6">C43-C37</f>
        <v>23</v>
      </c>
      <c r="D46" s="82">
        <f t="shared" si="6"/>
        <v>60</v>
      </c>
      <c r="E46" s="82">
        <f t="shared" si="6"/>
        <v>-23</v>
      </c>
      <c r="F46" s="13">
        <f t="shared" si="6"/>
        <v>-480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-480</v>
      </c>
      <c r="K46" s="161">
        <f t="shared" si="2"/>
        <v>2086.9565217391305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9" ht="13.8" thickBot="1" x14ac:dyDescent="0.3">
      <c r="A47" s="94" t="s">
        <v>12</v>
      </c>
      <c r="B47" s="95" t="s">
        <v>4</v>
      </c>
      <c r="C47" s="13">
        <f t="shared" ref="C47:I47" si="7">C46-C41</f>
        <v>-77421</v>
      </c>
      <c r="D47" s="82">
        <f t="shared" si="7"/>
        <v>-75057</v>
      </c>
      <c r="E47" s="82">
        <f t="shared" si="7"/>
        <v>-75140</v>
      </c>
      <c r="F47" s="13">
        <f t="shared" si="7"/>
        <v>-18580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-18580</v>
      </c>
      <c r="K47" s="161">
        <f t="shared" si="2"/>
        <v>24.727175938248603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4" spans="1:10" x14ac:dyDescent="0.25">
      <c r="A54" s="39" t="s">
        <v>128</v>
      </c>
    </row>
    <row r="55" spans="1:10" x14ac:dyDescent="0.25">
      <c r="A55" s="39" t="s">
        <v>129</v>
      </c>
    </row>
    <row r="57" spans="1:10" x14ac:dyDescent="0.25">
      <c r="A57" s="39" t="s">
        <v>130</v>
      </c>
    </row>
    <row r="59" spans="1:10" x14ac:dyDescent="0.25">
      <c r="A59" s="39" t="s">
        <v>131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42C6-5986-4F5F-8622-764BA81A6911}">
  <dimension ref="A1:P58"/>
  <sheetViews>
    <sheetView workbookViewId="0">
      <selection activeCell="T39" sqref="T39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132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193">
        <v>30</v>
      </c>
      <c r="D11" s="144">
        <v>28</v>
      </c>
      <c r="E11" s="144">
        <v>28</v>
      </c>
      <c r="F11" s="14">
        <v>28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94">
        <v>24.503799999999998</v>
      </c>
      <c r="D12" s="145">
        <v>24.2</v>
      </c>
      <c r="E12" s="145">
        <v>24.2</v>
      </c>
      <c r="F12" s="31">
        <v>23.824400000000001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195">
        <v>9723</v>
      </c>
      <c r="D13" s="150" t="s">
        <v>4</v>
      </c>
      <c r="E13" s="150" t="s">
        <v>4</v>
      </c>
      <c r="F13" s="35">
        <v>9735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195">
        <v>7548</v>
      </c>
      <c r="D14" s="151" t="s">
        <v>4</v>
      </c>
      <c r="E14" s="151" t="s">
        <v>4</v>
      </c>
      <c r="F14" s="36">
        <v>7650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195">
        <v>64</v>
      </c>
      <c r="D15" s="151" t="s">
        <v>4</v>
      </c>
      <c r="E15" s="151" t="s">
        <v>4</v>
      </c>
      <c r="F15" s="36">
        <v>64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195">
        <v>1529</v>
      </c>
      <c r="D16" s="151" t="s">
        <v>4</v>
      </c>
      <c r="E16" s="151" t="s">
        <v>4</v>
      </c>
      <c r="F16" s="36">
        <v>9451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196">
        <v>2233</v>
      </c>
      <c r="D17" s="152" t="s">
        <v>4</v>
      </c>
      <c r="E17" s="152" t="s">
        <v>4</v>
      </c>
      <c r="F17" s="37">
        <v>2602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6001</v>
      </c>
      <c r="D18" s="64" t="s">
        <v>4</v>
      </c>
      <c r="E18" s="64" t="s">
        <v>4</v>
      </c>
      <c r="F18" s="28">
        <f>F13-F14+F15+F16+F17</f>
        <v>14202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196">
        <v>2054</v>
      </c>
      <c r="D19" s="150" t="s">
        <v>4</v>
      </c>
      <c r="E19" s="150" t="s">
        <v>4</v>
      </c>
      <c r="F19" s="37">
        <v>1964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195">
        <v>658</v>
      </c>
      <c r="D20" s="151" t="s">
        <v>4</v>
      </c>
      <c r="E20" s="151" t="s">
        <v>4</v>
      </c>
      <c r="F20" s="36">
        <v>205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195">
        <v>920</v>
      </c>
      <c r="D21" s="151" t="s">
        <v>4</v>
      </c>
      <c r="E21" s="151" t="s">
        <v>4</v>
      </c>
      <c r="F21" s="36">
        <v>1458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195">
        <v>2369</v>
      </c>
      <c r="D22" s="151" t="s">
        <v>4</v>
      </c>
      <c r="E22" s="151" t="s">
        <v>4</v>
      </c>
      <c r="F22" s="36">
        <v>10251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198">
        <v>0</v>
      </c>
      <c r="D23" s="152" t="s">
        <v>4</v>
      </c>
      <c r="E23" s="152" t="s">
        <v>4</v>
      </c>
      <c r="F23" s="38"/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199">
        <v>19561</v>
      </c>
      <c r="D24" s="138">
        <v>19350</v>
      </c>
      <c r="E24" s="138">
        <v>19350</v>
      </c>
      <c r="F24" s="71">
        <v>4951</v>
      </c>
      <c r="G24" s="109"/>
      <c r="H24" s="110"/>
      <c r="I24" s="109"/>
      <c r="J24" s="93">
        <f t="shared" ref="J24:J47" si="0">SUM(F24:I24)</f>
        <v>4951</v>
      </c>
      <c r="K24" s="161">
        <f>IF(E24=0,"x",(J24/E24*100))</f>
        <v>25.586563307493542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36">
        <v>0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200">
        <v>2181</v>
      </c>
      <c r="D26" s="140">
        <v>6290</v>
      </c>
      <c r="E26" s="140">
        <v>6290</v>
      </c>
      <c r="F26" s="75">
        <v>1572</v>
      </c>
      <c r="G26" s="111"/>
      <c r="H26" s="112"/>
      <c r="I26" s="113"/>
      <c r="J26" s="154">
        <f t="shared" si="0"/>
        <v>1572</v>
      </c>
      <c r="K26" s="163">
        <f t="shared" ref="K26" si="1">IF(E26=0,"x",(J26/E26*100))</f>
        <v>24.992050874403816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35">
        <v>1593</v>
      </c>
      <c r="D27" s="141">
        <v>1530</v>
      </c>
      <c r="E27" s="141">
        <v>1530</v>
      </c>
      <c r="F27" s="76">
        <v>399</v>
      </c>
      <c r="G27" s="108"/>
      <c r="H27" s="107"/>
      <c r="I27" s="108"/>
      <c r="J27" s="93">
        <f t="shared" si="0"/>
        <v>399</v>
      </c>
      <c r="K27" s="166">
        <f t="shared" ref="K27:K47" si="2">IF(E27=0,"x",(J27/E27)*100)</f>
        <v>26.078431372549023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36">
        <v>655</v>
      </c>
      <c r="D28" s="142">
        <v>692</v>
      </c>
      <c r="E28" s="142">
        <v>692</v>
      </c>
      <c r="F28" s="77">
        <v>180</v>
      </c>
      <c r="G28" s="103"/>
      <c r="H28" s="104"/>
      <c r="I28" s="103"/>
      <c r="J28" s="153">
        <f t="shared" si="0"/>
        <v>180</v>
      </c>
      <c r="K28" s="162">
        <f t="shared" si="2"/>
        <v>26.011560693641616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36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36">
        <v>113</v>
      </c>
      <c r="D30" s="142">
        <v>220</v>
      </c>
      <c r="E30" s="142">
        <v>220</v>
      </c>
      <c r="F30" s="77">
        <v>29</v>
      </c>
      <c r="G30" s="103"/>
      <c r="H30" s="104"/>
      <c r="I30" s="103"/>
      <c r="J30" s="153">
        <f t="shared" si="0"/>
        <v>29</v>
      </c>
      <c r="K30" s="162">
        <f t="shared" si="2"/>
        <v>13.18181818181818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36">
        <v>1082</v>
      </c>
      <c r="D31" s="142">
        <v>1535</v>
      </c>
      <c r="E31" s="142">
        <v>1535</v>
      </c>
      <c r="F31" s="77">
        <v>249</v>
      </c>
      <c r="G31" s="103"/>
      <c r="H31" s="104"/>
      <c r="I31" s="103"/>
      <c r="J31" s="153">
        <f t="shared" si="0"/>
        <v>249</v>
      </c>
      <c r="K31" s="162">
        <f t="shared" si="2"/>
        <v>16.221498371335503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36">
        <v>12874</v>
      </c>
      <c r="D32" s="142">
        <v>12251</v>
      </c>
      <c r="E32" s="142">
        <v>12251</v>
      </c>
      <c r="F32" s="77">
        <v>2980</v>
      </c>
      <c r="G32" s="103"/>
      <c r="H32" s="104"/>
      <c r="I32" s="103"/>
      <c r="J32" s="153">
        <f t="shared" si="0"/>
        <v>2980</v>
      </c>
      <c r="K32" s="162">
        <f t="shared" si="2"/>
        <v>24.32454493510734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36">
        <v>4737</v>
      </c>
      <c r="D33" s="142">
        <v>4432</v>
      </c>
      <c r="E33" s="142">
        <v>4432</v>
      </c>
      <c r="F33" s="77">
        <v>1073</v>
      </c>
      <c r="G33" s="103"/>
      <c r="H33" s="104"/>
      <c r="I33" s="103"/>
      <c r="J33" s="153">
        <f t="shared" si="0"/>
        <v>1073</v>
      </c>
      <c r="K33" s="162">
        <f t="shared" si="2"/>
        <v>24.210288808664259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36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36">
        <v>295</v>
      </c>
      <c r="D35" s="142">
        <v>330</v>
      </c>
      <c r="E35" s="142">
        <v>330</v>
      </c>
      <c r="F35" s="77">
        <v>90</v>
      </c>
      <c r="G35" s="103"/>
      <c r="H35" s="104"/>
      <c r="I35" s="103"/>
      <c r="J35" s="153">
        <f t="shared" si="0"/>
        <v>90</v>
      </c>
      <c r="K35" s="162">
        <f t="shared" si="2"/>
        <v>27.27272727272727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38">
        <v>297</v>
      </c>
      <c r="D36" s="143">
        <v>220</v>
      </c>
      <c r="E36" s="143">
        <v>220</v>
      </c>
      <c r="F36" s="79">
        <v>21</v>
      </c>
      <c r="G36" s="98"/>
      <c r="H36" s="105"/>
      <c r="I36" s="103"/>
      <c r="J36" s="154">
        <f t="shared" si="0"/>
        <v>21</v>
      </c>
      <c r="K36" s="163">
        <f t="shared" si="2"/>
        <v>9.5454545454545467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21646</v>
      </c>
      <c r="D37" s="82">
        <f t="shared" si="3"/>
        <v>21210</v>
      </c>
      <c r="E37" s="82">
        <f t="shared" si="3"/>
        <v>21210</v>
      </c>
      <c r="F37" s="13">
        <f t="shared" si="3"/>
        <v>5021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5021</v>
      </c>
      <c r="K37" s="164">
        <f t="shared" si="2"/>
        <v>23.672795851013674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35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36">
        <v>1067</v>
      </c>
      <c r="D39" s="142">
        <v>1140</v>
      </c>
      <c r="E39" s="142">
        <v>1140</v>
      </c>
      <c r="F39" s="77">
        <v>305</v>
      </c>
      <c r="G39" s="103"/>
      <c r="H39" s="104"/>
      <c r="I39" s="103"/>
      <c r="J39" s="153">
        <f t="shared" si="0"/>
        <v>305</v>
      </c>
      <c r="K39" s="162">
        <f t="shared" si="2"/>
        <v>26.754385964912281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36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36">
        <v>19561</v>
      </c>
      <c r="D41" s="142">
        <v>19350</v>
      </c>
      <c r="E41" s="142">
        <v>19350</v>
      </c>
      <c r="F41" s="77">
        <v>4951</v>
      </c>
      <c r="G41" s="103"/>
      <c r="H41" s="104"/>
      <c r="I41" s="103"/>
      <c r="J41" s="153">
        <f t="shared" si="0"/>
        <v>4951</v>
      </c>
      <c r="K41" s="162">
        <f t="shared" si="2"/>
        <v>25.586563307493542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38">
        <v>1018</v>
      </c>
      <c r="D42" s="143">
        <v>720</v>
      </c>
      <c r="E42" s="143">
        <v>720</v>
      </c>
      <c r="F42" s="79">
        <v>89</v>
      </c>
      <c r="G42" s="98"/>
      <c r="H42" s="105"/>
      <c r="I42" s="103"/>
      <c r="J42" s="154">
        <f t="shared" si="0"/>
        <v>89</v>
      </c>
      <c r="K42" s="163">
        <f t="shared" si="2"/>
        <v>12.361111111111111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21646</v>
      </c>
      <c r="D43" s="82">
        <f t="shared" si="4"/>
        <v>21210</v>
      </c>
      <c r="E43" s="82">
        <f t="shared" si="4"/>
        <v>21210</v>
      </c>
      <c r="F43" s="13">
        <f t="shared" si="4"/>
        <v>5345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5345</v>
      </c>
      <c r="K43" s="166">
        <f t="shared" si="2"/>
        <v>25.200377180575202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2085</v>
      </c>
      <c r="D45" s="82">
        <f t="shared" si="5"/>
        <v>1860</v>
      </c>
      <c r="E45" s="82">
        <f t="shared" si="5"/>
        <v>1860</v>
      </c>
      <c r="F45" s="13">
        <f t="shared" si="5"/>
        <v>394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394</v>
      </c>
      <c r="K45" s="161">
        <f t="shared" si="2"/>
        <v>21.182795698924732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0</v>
      </c>
      <c r="D46" s="82">
        <f t="shared" si="6"/>
        <v>0</v>
      </c>
      <c r="E46" s="82">
        <f t="shared" si="6"/>
        <v>0</v>
      </c>
      <c r="F46" s="13">
        <f t="shared" si="6"/>
        <v>324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324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-19561</v>
      </c>
      <c r="D47" s="82">
        <f t="shared" si="7"/>
        <v>-19350</v>
      </c>
      <c r="E47" s="82">
        <f t="shared" si="7"/>
        <v>-19350</v>
      </c>
      <c r="F47" s="13">
        <f t="shared" si="7"/>
        <v>-4627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-4627</v>
      </c>
      <c r="K47" s="161">
        <f t="shared" si="2"/>
        <v>23.912144702842379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110</v>
      </c>
    </row>
    <row r="58" spans="1:10" x14ac:dyDescent="0.25">
      <c r="A58" s="39" t="s">
        <v>133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33E4-7C36-4892-AB13-BA8D3D049988}">
  <dimension ref="A1:P60"/>
  <sheetViews>
    <sheetView workbookViewId="0">
      <selection activeCell="R1" sqref="R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2" t="s">
        <v>134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4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42</v>
      </c>
      <c r="D11" s="144">
        <v>43</v>
      </c>
      <c r="E11" s="144">
        <v>43</v>
      </c>
      <c r="F11" s="14">
        <v>43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33.869999999999997</v>
      </c>
      <c r="D12" s="145">
        <v>35</v>
      </c>
      <c r="E12" s="145">
        <v>35</v>
      </c>
      <c r="F12" s="31">
        <v>34.04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10486</v>
      </c>
      <c r="D13" s="150" t="s">
        <v>4</v>
      </c>
      <c r="E13" s="150" t="s">
        <v>4</v>
      </c>
      <c r="F13" s="35">
        <v>10589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9989</v>
      </c>
      <c r="D14" s="151" t="s">
        <v>4</v>
      </c>
      <c r="E14" s="151" t="s">
        <v>4</v>
      </c>
      <c r="F14" s="36">
        <v>10095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53</v>
      </c>
      <c r="D15" s="151" t="s">
        <v>4</v>
      </c>
      <c r="E15" s="151" t="s">
        <v>4</v>
      </c>
      <c r="F15" s="36">
        <v>7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2174</v>
      </c>
      <c r="D16" s="151" t="s">
        <v>4</v>
      </c>
      <c r="E16" s="151" t="s">
        <v>4</v>
      </c>
      <c r="F16" s="36">
        <v>1942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5666</v>
      </c>
      <c r="D17" s="152" t="s">
        <v>4</v>
      </c>
      <c r="E17" s="152" t="s">
        <v>4</v>
      </c>
      <c r="F17" s="37">
        <v>6177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8390</v>
      </c>
      <c r="D18" s="64" t="s">
        <v>4</v>
      </c>
      <c r="E18" s="64" t="s">
        <v>4</v>
      </c>
      <c r="F18" s="28">
        <f>F13-F14+F15+F16+F17</f>
        <v>8620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497</v>
      </c>
      <c r="D19" s="150" t="s">
        <v>4</v>
      </c>
      <c r="E19" s="150" t="s">
        <v>4</v>
      </c>
      <c r="F19" s="37">
        <v>492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1679</v>
      </c>
      <c r="D20" s="151" t="s">
        <v>4</v>
      </c>
      <c r="E20" s="151" t="s">
        <v>4</v>
      </c>
      <c r="F20" s="36">
        <v>870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2039</v>
      </c>
      <c r="D21" s="151" t="s">
        <v>4</v>
      </c>
      <c r="E21" s="151" t="s">
        <v>4</v>
      </c>
      <c r="F21" s="36">
        <v>814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4008</v>
      </c>
      <c r="D22" s="151" t="s">
        <v>4</v>
      </c>
      <c r="E22" s="151" t="s">
        <v>4</v>
      </c>
      <c r="F22" s="36">
        <v>6259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/>
      <c r="D23" s="152" t="s">
        <v>4</v>
      </c>
      <c r="E23" s="152" t="s">
        <v>4</v>
      </c>
      <c r="F23" s="38"/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31887</v>
      </c>
      <c r="D24" s="138">
        <v>30311</v>
      </c>
      <c r="E24" s="138">
        <v>30311</v>
      </c>
      <c r="F24" s="71">
        <v>6484</v>
      </c>
      <c r="G24" s="109"/>
      <c r="H24" s="110"/>
      <c r="I24" s="109"/>
      <c r="J24" s="93">
        <f t="shared" ref="J24:J47" si="0">SUM(F24:I24)</f>
        <v>6484</v>
      </c>
      <c r="K24" s="161">
        <f>IF(E24=0,"x",(J24/E24*100))</f>
        <v>21.391574016033783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/>
      <c r="D25" s="139"/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873</v>
      </c>
      <c r="D26" s="140">
        <v>2359</v>
      </c>
      <c r="E26" s="140">
        <v>2359</v>
      </c>
      <c r="F26" s="75">
        <v>589</v>
      </c>
      <c r="G26" s="111"/>
      <c r="H26" s="112"/>
      <c r="I26" s="113"/>
      <c r="J26" s="154">
        <f t="shared" si="0"/>
        <v>589</v>
      </c>
      <c r="K26" s="163">
        <f t="shared" ref="K26" si="1">IF(E26=0,"x",(J26/E26*100))</f>
        <v>24.96820686731666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495</v>
      </c>
      <c r="D27" s="141">
        <v>340</v>
      </c>
      <c r="E27" s="141">
        <v>340</v>
      </c>
      <c r="F27" s="76">
        <v>112</v>
      </c>
      <c r="G27" s="108"/>
      <c r="H27" s="107"/>
      <c r="I27" s="108"/>
      <c r="J27" s="93">
        <f t="shared" si="0"/>
        <v>112</v>
      </c>
      <c r="K27" s="166">
        <f t="shared" ref="K27:K47" si="2">IF(E27=0,"x",(J27/E27)*100)</f>
        <v>32.941176470588232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710</v>
      </c>
      <c r="D28" s="142">
        <v>717</v>
      </c>
      <c r="E28" s="142">
        <v>717</v>
      </c>
      <c r="F28" s="77">
        <v>212</v>
      </c>
      <c r="G28" s="103"/>
      <c r="H28" s="104"/>
      <c r="I28" s="103"/>
      <c r="J28" s="153">
        <f t="shared" si="0"/>
        <v>212</v>
      </c>
      <c r="K28" s="162">
        <f t="shared" si="2"/>
        <v>29.567642956764296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/>
      <c r="D29" s="142"/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474</v>
      </c>
      <c r="D30" s="142">
        <v>161</v>
      </c>
      <c r="E30" s="142">
        <v>161</v>
      </c>
      <c r="F30" s="77">
        <v>47</v>
      </c>
      <c r="G30" s="103"/>
      <c r="H30" s="104"/>
      <c r="I30" s="103"/>
      <c r="J30" s="153">
        <f t="shared" si="0"/>
        <v>47</v>
      </c>
      <c r="K30" s="162">
        <f t="shared" si="2"/>
        <v>29.19254658385093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992</v>
      </c>
      <c r="D31" s="142">
        <v>834</v>
      </c>
      <c r="E31" s="142">
        <v>834</v>
      </c>
      <c r="F31" s="77">
        <v>265</v>
      </c>
      <c r="G31" s="103"/>
      <c r="H31" s="104"/>
      <c r="I31" s="103"/>
      <c r="J31" s="153">
        <f t="shared" si="0"/>
        <v>265</v>
      </c>
      <c r="K31" s="162">
        <f t="shared" si="2"/>
        <v>31.774580335731418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22161</v>
      </c>
      <c r="D32" s="142">
        <v>22085</v>
      </c>
      <c r="E32" s="142">
        <v>22085</v>
      </c>
      <c r="F32" s="77">
        <v>4616</v>
      </c>
      <c r="G32" s="103"/>
      <c r="H32" s="104"/>
      <c r="I32" s="103"/>
      <c r="J32" s="153">
        <f t="shared" si="0"/>
        <v>4616</v>
      </c>
      <c r="K32" s="162">
        <f t="shared" si="2"/>
        <v>20.901064070636178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7841</v>
      </c>
      <c r="D33" s="142">
        <v>7896</v>
      </c>
      <c r="E33" s="142">
        <v>7896</v>
      </c>
      <c r="F33" s="77">
        <v>1688</v>
      </c>
      <c r="G33" s="103"/>
      <c r="H33" s="104"/>
      <c r="I33" s="103"/>
      <c r="J33" s="153">
        <f t="shared" si="0"/>
        <v>1688</v>
      </c>
      <c r="K33" s="162">
        <f t="shared" si="2"/>
        <v>21.377912867274571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/>
      <c r="D34" s="142"/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20</v>
      </c>
      <c r="D35" s="142">
        <v>20</v>
      </c>
      <c r="E35" s="142">
        <v>20</v>
      </c>
      <c r="F35" s="77">
        <v>5</v>
      </c>
      <c r="G35" s="103"/>
      <c r="H35" s="104"/>
      <c r="I35" s="103"/>
      <c r="J35" s="153">
        <f t="shared" si="0"/>
        <v>5</v>
      </c>
      <c r="K35" s="162">
        <f t="shared" si="2"/>
        <v>25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1572</v>
      </c>
      <c r="D36" s="143">
        <v>320</v>
      </c>
      <c r="E36" s="143">
        <v>320</v>
      </c>
      <c r="F36" s="79">
        <v>124</v>
      </c>
      <c r="G36" s="98"/>
      <c r="H36" s="105"/>
      <c r="I36" s="103"/>
      <c r="J36" s="154">
        <f t="shared" si="0"/>
        <v>124</v>
      </c>
      <c r="K36" s="163">
        <f t="shared" si="2"/>
        <v>38.75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34265</v>
      </c>
      <c r="D37" s="82">
        <f t="shared" si="3"/>
        <v>32373</v>
      </c>
      <c r="E37" s="82">
        <f t="shared" si="3"/>
        <v>32373</v>
      </c>
      <c r="F37" s="13">
        <f t="shared" si="3"/>
        <v>7069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7069</v>
      </c>
      <c r="K37" s="164">
        <f t="shared" si="2"/>
        <v>21.836097982886972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/>
      <c r="D38" s="141"/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2038</v>
      </c>
      <c r="D39" s="142">
        <v>2010</v>
      </c>
      <c r="E39" s="142">
        <v>2010</v>
      </c>
      <c r="F39" s="77">
        <v>592</v>
      </c>
      <c r="G39" s="103"/>
      <c r="H39" s="104"/>
      <c r="I39" s="103"/>
      <c r="J39" s="153">
        <f t="shared" si="0"/>
        <v>592</v>
      </c>
      <c r="K39" s="162">
        <f t="shared" si="2"/>
        <v>29.452736318407961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/>
      <c r="D40" s="142"/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31887</v>
      </c>
      <c r="D41" s="142">
        <v>30311</v>
      </c>
      <c r="E41" s="142">
        <v>30311</v>
      </c>
      <c r="F41" s="77">
        <v>6484</v>
      </c>
      <c r="G41" s="103"/>
      <c r="H41" s="104"/>
      <c r="I41" s="103"/>
      <c r="J41" s="153">
        <f t="shared" si="0"/>
        <v>6484</v>
      </c>
      <c r="K41" s="162">
        <f t="shared" si="2"/>
        <v>21.391574016033783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507</v>
      </c>
      <c r="D42" s="143">
        <v>53</v>
      </c>
      <c r="E42" s="143">
        <v>53</v>
      </c>
      <c r="F42" s="79">
        <v>10</v>
      </c>
      <c r="G42" s="98"/>
      <c r="H42" s="105"/>
      <c r="I42" s="103"/>
      <c r="J42" s="154">
        <f t="shared" si="0"/>
        <v>10</v>
      </c>
      <c r="K42" s="163">
        <f t="shared" si="2"/>
        <v>18.867924528301888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34432</v>
      </c>
      <c r="D43" s="82">
        <f t="shared" si="4"/>
        <v>32374</v>
      </c>
      <c r="E43" s="82">
        <f t="shared" si="4"/>
        <v>32374</v>
      </c>
      <c r="F43" s="13">
        <f t="shared" si="4"/>
        <v>7086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7086</v>
      </c>
      <c r="K43" s="166">
        <f t="shared" si="2"/>
        <v>21.887934762463708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2545</v>
      </c>
      <c r="D45" s="82">
        <f t="shared" si="5"/>
        <v>2063</v>
      </c>
      <c r="E45" s="82">
        <f t="shared" si="5"/>
        <v>2063</v>
      </c>
      <c r="F45" s="13">
        <f t="shared" si="5"/>
        <v>602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602</v>
      </c>
      <c r="K45" s="161">
        <f t="shared" si="2"/>
        <v>29.180804653417354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167</v>
      </c>
      <c r="D46" s="82">
        <f t="shared" si="6"/>
        <v>1</v>
      </c>
      <c r="E46" s="82">
        <f t="shared" si="6"/>
        <v>1</v>
      </c>
      <c r="F46" s="13">
        <f t="shared" si="6"/>
        <v>17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17</v>
      </c>
      <c r="K46" s="161">
        <f t="shared" si="2"/>
        <v>1700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-31720</v>
      </c>
      <c r="D47" s="82">
        <f t="shared" si="7"/>
        <v>-30310</v>
      </c>
      <c r="E47" s="82">
        <f t="shared" si="7"/>
        <v>-30310</v>
      </c>
      <c r="F47" s="13">
        <f t="shared" si="7"/>
        <v>-6467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-6467</v>
      </c>
      <c r="K47" s="161">
        <f t="shared" si="2"/>
        <v>21.336192675684593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49" spans="1:10" x14ac:dyDescent="0.25">
      <c r="A49" s="39" t="s">
        <v>135</v>
      </c>
    </row>
    <row r="52" spans="1:10" ht="13.8" x14ac:dyDescent="0.25">
      <c r="A52" s="50" t="s">
        <v>11</v>
      </c>
    </row>
    <row r="53" spans="1:10" ht="13.8" x14ac:dyDescent="0.25">
      <c r="A53" s="51" t="s">
        <v>10</v>
      </c>
    </row>
    <row r="54" spans="1:10" ht="13.8" x14ac:dyDescent="0.25">
      <c r="A54" s="52" t="s">
        <v>9</v>
      </c>
    </row>
    <row r="55" spans="1:10" s="24" customFormat="1" ht="13.8" x14ac:dyDescent="0.25">
      <c r="A55" s="52" t="s">
        <v>61</v>
      </c>
      <c r="B55" s="25"/>
      <c r="E55" s="26"/>
      <c r="F55" s="26"/>
      <c r="G55" s="26"/>
      <c r="H55" s="26"/>
      <c r="I55" s="26"/>
      <c r="J55" s="26"/>
    </row>
    <row r="58" spans="1:10" x14ac:dyDescent="0.25">
      <c r="A58" s="39" t="s">
        <v>136</v>
      </c>
    </row>
    <row r="60" spans="1:10" x14ac:dyDescent="0.25">
      <c r="A60" s="39" t="s">
        <v>137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D9BF-7AD7-4EC1-99E1-6EE5BA2907A6}">
  <dimension ref="A1:P58"/>
  <sheetViews>
    <sheetView workbookViewId="0">
      <selection activeCell="Q1" sqref="Q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78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188">
        <v>24</v>
      </c>
      <c r="D11" s="188">
        <v>24</v>
      </c>
      <c r="E11" s="188">
        <v>24</v>
      </c>
      <c r="F11" s="14">
        <v>24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23.4</v>
      </c>
      <c r="D12" s="189">
        <v>23.4</v>
      </c>
      <c r="E12" s="189">
        <v>23.4</v>
      </c>
      <c r="F12" s="31">
        <v>23.4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11671</v>
      </c>
      <c r="D13" s="150" t="s">
        <v>4</v>
      </c>
      <c r="E13" s="150" t="s">
        <v>4</v>
      </c>
      <c r="F13" s="35">
        <v>11865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10843</v>
      </c>
      <c r="D14" s="151" t="s">
        <v>4</v>
      </c>
      <c r="E14" s="151" t="s">
        <v>4</v>
      </c>
      <c r="F14" s="36">
        <v>11049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49</v>
      </c>
      <c r="D15" s="151" t="s">
        <v>4</v>
      </c>
      <c r="E15" s="151" t="s">
        <v>4</v>
      </c>
      <c r="F15" s="36">
        <v>88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1150</v>
      </c>
      <c r="D16" s="151" t="s">
        <v>4</v>
      </c>
      <c r="E16" s="151" t="s">
        <v>4</v>
      </c>
      <c r="F16" s="36">
        <v>12522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2142</v>
      </c>
      <c r="D17" s="152" t="s">
        <v>4</v>
      </c>
      <c r="E17" s="152" t="s">
        <v>4</v>
      </c>
      <c r="F17" s="37">
        <v>3490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4169</v>
      </c>
      <c r="D18" s="64" t="s">
        <v>4</v>
      </c>
      <c r="E18" s="64" t="s">
        <v>4</v>
      </c>
      <c r="F18" s="28">
        <f>F13-F14+F15+F16+F17</f>
        <v>16916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842</v>
      </c>
      <c r="D19" s="150" t="s">
        <v>4</v>
      </c>
      <c r="E19" s="150" t="s">
        <v>4</v>
      </c>
      <c r="F19" s="37">
        <v>831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933</v>
      </c>
      <c r="D20" s="151" t="s">
        <v>4</v>
      </c>
      <c r="E20" s="151" t="s">
        <v>4</v>
      </c>
      <c r="F20" s="36">
        <v>947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0</v>
      </c>
      <c r="D21" s="151" t="s">
        <v>4</v>
      </c>
      <c r="E21" s="151" t="s">
        <v>4</v>
      </c>
      <c r="F21" s="36">
        <v>0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2307</v>
      </c>
      <c r="D22" s="151" t="s">
        <v>4</v>
      </c>
      <c r="E22" s="151" t="s">
        <v>4</v>
      </c>
      <c r="F22" s="36">
        <v>14853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17373</v>
      </c>
      <c r="D24" s="138">
        <v>16994</v>
      </c>
      <c r="E24" s="138">
        <v>16994</v>
      </c>
      <c r="F24" s="71">
        <v>4248</v>
      </c>
      <c r="G24" s="109"/>
      <c r="H24" s="110"/>
      <c r="I24" s="109"/>
      <c r="J24" s="93">
        <f t="shared" ref="J24:J47" si="0">SUM(F24:I24)</f>
        <v>4248</v>
      </c>
      <c r="K24" s="161">
        <f>IF(E24=0,"x",(J24/E24*100))</f>
        <v>24.997057785100623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0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14614</v>
      </c>
      <c r="D26" s="140">
        <v>14604</v>
      </c>
      <c r="E26" s="140">
        <v>14604</v>
      </c>
      <c r="F26" s="75">
        <v>3651</v>
      </c>
      <c r="G26" s="111"/>
      <c r="H26" s="112"/>
      <c r="I26" s="113"/>
      <c r="J26" s="154">
        <f t="shared" si="0"/>
        <v>3651</v>
      </c>
      <c r="K26" s="163">
        <f t="shared" ref="K26" si="1">IF(E26=0,"x",(J26/E26*100))</f>
        <v>25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1738</v>
      </c>
      <c r="D27" s="141">
        <v>1690</v>
      </c>
      <c r="E27" s="141">
        <v>1690</v>
      </c>
      <c r="F27" s="76">
        <v>429</v>
      </c>
      <c r="G27" s="108"/>
      <c r="H27" s="107"/>
      <c r="I27" s="108"/>
      <c r="J27" s="93">
        <f t="shared" si="0"/>
        <v>429</v>
      </c>
      <c r="K27" s="166">
        <f t="shared" ref="K27:K47" si="2">IF(E27=0,"x",(J27/E27)*100)</f>
        <v>25.384615384615383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817</v>
      </c>
      <c r="D28" s="142">
        <v>960</v>
      </c>
      <c r="E28" s="142">
        <v>960</v>
      </c>
      <c r="F28" s="77">
        <v>215</v>
      </c>
      <c r="G28" s="103"/>
      <c r="H28" s="104"/>
      <c r="I28" s="103"/>
      <c r="J28" s="153">
        <f t="shared" si="0"/>
        <v>215</v>
      </c>
      <c r="K28" s="162">
        <f t="shared" si="2"/>
        <v>22.395833333333336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25</v>
      </c>
      <c r="D29" s="142">
        <v>150</v>
      </c>
      <c r="E29" s="142">
        <v>150</v>
      </c>
      <c r="F29" s="77">
        <v>0</v>
      </c>
      <c r="G29" s="103"/>
      <c r="H29" s="104"/>
      <c r="I29" s="103"/>
      <c r="J29" s="153">
        <f t="shared" si="0"/>
        <v>0</v>
      </c>
      <c r="K29" s="162">
        <f t="shared" si="2"/>
        <v>0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252</v>
      </c>
      <c r="D30" s="142">
        <v>60</v>
      </c>
      <c r="E30" s="142">
        <v>60</v>
      </c>
      <c r="F30" s="77">
        <v>18</v>
      </c>
      <c r="G30" s="103"/>
      <c r="H30" s="104"/>
      <c r="I30" s="103"/>
      <c r="J30" s="153">
        <f t="shared" si="0"/>
        <v>18</v>
      </c>
      <c r="K30" s="162">
        <f t="shared" si="2"/>
        <v>30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1166</v>
      </c>
      <c r="D31" s="142">
        <v>920</v>
      </c>
      <c r="E31" s="142">
        <v>920</v>
      </c>
      <c r="F31" s="77">
        <v>293</v>
      </c>
      <c r="G31" s="103"/>
      <c r="H31" s="104"/>
      <c r="I31" s="103"/>
      <c r="J31" s="153">
        <f t="shared" si="0"/>
        <v>293</v>
      </c>
      <c r="K31" s="162">
        <f t="shared" si="2"/>
        <v>31.84782608695652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10026</v>
      </c>
      <c r="D32" s="142">
        <v>10211</v>
      </c>
      <c r="E32" s="142">
        <v>10211</v>
      </c>
      <c r="F32" s="77">
        <v>2407</v>
      </c>
      <c r="G32" s="103"/>
      <c r="H32" s="104"/>
      <c r="I32" s="103"/>
      <c r="J32" s="153">
        <f t="shared" si="0"/>
        <v>2407</v>
      </c>
      <c r="K32" s="162">
        <f t="shared" si="2"/>
        <v>23.572617765155222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3747</v>
      </c>
      <c r="D33" s="142">
        <v>3819</v>
      </c>
      <c r="E33" s="142">
        <v>3819</v>
      </c>
      <c r="F33" s="77">
        <v>884</v>
      </c>
      <c r="G33" s="103"/>
      <c r="H33" s="104"/>
      <c r="I33" s="103"/>
      <c r="J33" s="153">
        <f t="shared" si="0"/>
        <v>884</v>
      </c>
      <c r="K33" s="162">
        <f t="shared" si="2"/>
        <v>23.147420790782927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46</v>
      </c>
      <c r="D35" s="142">
        <v>46</v>
      </c>
      <c r="E35" s="142">
        <v>46</v>
      </c>
      <c r="F35" s="77">
        <v>11</v>
      </c>
      <c r="G35" s="103"/>
      <c r="H35" s="104"/>
      <c r="I35" s="103"/>
      <c r="J35" s="153">
        <f t="shared" si="0"/>
        <v>11</v>
      </c>
      <c r="K35" s="162">
        <f t="shared" si="2"/>
        <v>23.913043478260871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691</v>
      </c>
      <c r="D36" s="143">
        <v>328</v>
      </c>
      <c r="E36" s="143">
        <v>328</v>
      </c>
      <c r="F36" s="79">
        <v>99</v>
      </c>
      <c r="G36" s="98"/>
      <c r="H36" s="105"/>
      <c r="I36" s="103"/>
      <c r="J36" s="154">
        <f t="shared" si="0"/>
        <v>99</v>
      </c>
      <c r="K36" s="163">
        <f t="shared" si="2"/>
        <v>30.182926829268293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18508</v>
      </c>
      <c r="D37" s="82">
        <f t="shared" si="3"/>
        <v>18184</v>
      </c>
      <c r="E37" s="82">
        <f t="shared" si="3"/>
        <v>18184</v>
      </c>
      <c r="F37" s="13">
        <f t="shared" si="3"/>
        <v>4356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4356</v>
      </c>
      <c r="K37" s="164">
        <f t="shared" si="2"/>
        <v>23.955125384953803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511</v>
      </c>
      <c r="D39" s="142">
        <v>530</v>
      </c>
      <c r="E39" s="142">
        <v>530</v>
      </c>
      <c r="F39" s="77">
        <v>218</v>
      </c>
      <c r="G39" s="103"/>
      <c r="H39" s="104"/>
      <c r="I39" s="103"/>
      <c r="J39" s="153">
        <f t="shared" si="0"/>
        <v>218</v>
      </c>
      <c r="K39" s="162">
        <f t="shared" si="2"/>
        <v>41.132075471698116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48</v>
      </c>
      <c r="D40" s="142">
        <v>188</v>
      </c>
      <c r="E40" s="142">
        <v>188</v>
      </c>
      <c r="F40" s="77">
        <v>27</v>
      </c>
      <c r="G40" s="103"/>
      <c r="H40" s="104"/>
      <c r="I40" s="103"/>
      <c r="J40" s="153">
        <f t="shared" si="0"/>
        <v>27</v>
      </c>
      <c r="K40" s="162">
        <f t="shared" si="2"/>
        <v>14.361702127659576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17373</v>
      </c>
      <c r="D41" s="142">
        <v>16994</v>
      </c>
      <c r="E41" s="142">
        <v>16994</v>
      </c>
      <c r="F41" s="77">
        <v>4248</v>
      </c>
      <c r="G41" s="103"/>
      <c r="H41" s="104"/>
      <c r="I41" s="103"/>
      <c r="J41" s="153">
        <f t="shared" si="0"/>
        <v>4248</v>
      </c>
      <c r="K41" s="162">
        <f t="shared" si="2"/>
        <v>24.997057785100623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663</v>
      </c>
      <c r="D42" s="143">
        <v>472</v>
      </c>
      <c r="E42" s="143">
        <v>472</v>
      </c>
      <c r="F42" s="79">
        <v>61</v>
      </c>
      <c r="G42" s="98"/>
      <c r="H42" s="105"/>
      <c r="I42" s="103"/>
      <c r="J42" s="154">
        <f t="shared" si="0"/>
        <v>61</v>
      </c>
      <c r="K42" s="163">
        <f t="shared" si="2"/>
        <v>12.923728813559322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18595</v>
      </c>
      <c r="D43" s="82">
        <f t="shared" si="4"/>
        <v>18184</v>
      </c>
      <c r="E43" s="82">
        <f t="shared" si="4"/>
        <v>18184</v>
      </c>
      <c r="F43" s="13">
        <f t="shared" si="4"/>
        <v>4554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4554</v>
      </c>
      <c r="K43" s="166">
        <f t="shared" si="2"/>
        <v>25.043994720633521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1222</v>
      </c>
      <c r="D45" s="82">
        <f t="shared" si="5"/>
        <v>1190</v>
      </c>
      <c r="E45" s="82">
        <f t="shared" si="5"/>
        <v>1190</v>
      </c>
      <c r="F45" s="13">
        <f t="shared" si="5"/>
        <v>306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306</v>
      </c>
      <c r="K45" s="161">
        <f t="shared" si="2"/>
        <v>25.714285714285712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87</v>
      </c>
      <c r="D46" s="82">
        <f t="shared" si="6"/>
        <v>0</v>
      </c>
      <c r="E46" s="82">
        <f t="shared" si="6"/>
        <v>0</v>
      </c>
      <c r="F46" s="13">
        <f t="shared" si="6"/>
        <v>198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198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-17286</v>
      </c>
      <c r="D47" s="82">
        <f t="shared" si="7"/>
        <v>-16994</v>
      </c>
      <c r="E47" s="82">
        <f t="shared" si="7"/>
        <v>-16994</v>
      </c>
      <c r="F47" s="13">
        <f t="shared" si="7"/>
        <v>-4050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-4050</v>
      </c>
      <c r="K47" s="161">
        <f t="shared" si="2"/>
        <v>23.831940684947629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79</v>
      </c>
    </row>
    <row r="58" spans="1:10" x14ac:dyDescent="0.25">
      <c r="A58" s="39" t="s">
        <v>80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9C27-2ABD-437F-A62A-F08E7948D210}">
  <dimension ref="A1:P58"/>
  <sheetViews>
    <sheetView workbookViewId="0">
      <selection activeCell="Q1" sqref="Q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74" t="s">
        <v>81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6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27</v>
      </c>
      <c r="D11" s="144">
        <v>32</v>
      </c>
      <c r="E11" s="144">
        <v>32</v>
      </c>
      <c r="F11" s="14">
        <v>25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27</v>
      </c>
      <c r="D12" s="145">
        <v>32</v>
      </c>
      <c r="E12" s="145">
        <v>32</v>
      </c>
      <c r="F12" s="31">
        <v>25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21906</v>
      </c>
      <c r="D13" s="150" t="s">
        <v>4</v>
      </c>
      <c r="E13" s="150" t="s">
        <v>4</v>
      </c>
      <c r="F13" s="35">
        <v>22197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18683</v>
      </c>
      <c r="D14" s="151" t="s">
        <v>4</v>
      </c>
      <c r="E14" s="151" t="s">
        <v>4</v>
      </c>
      <c r="F14" s="36">
        <v>19037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592</v>
      </c>
      <c r="D15" s="151" t="s">
        <v>4</v>
      </c>
      <c r="E15" s="151" t="s">
        <v>4</v>
      </c>
      <c r="F15" s="36">
        <v>592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3821</v>
      </c>
      <c r="D16" s="151" t="s">
        <v>4</v>
      </c>
      <c r="E16" s="151" t="s">
        <v>4</v>
      </c>
      <c r="F16" s="36">
        <v>21463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11610</v>
      </c>
      <c r="D17" s="152" t="s">
        <v>4</v>
      </c>
      <c r="E17" s="152" t="s">
        <v>4</v>
      </c>
      <c r="F17" s="37">
        <v>8703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19246</v>
      </c>
      <c r="D18" s="64" t="s">
        <v>4</v>
      </c>
      <c r="E18" s="64" t="s">
        <v>4</v>
      </c>
      <c r="F18" s="28">
        <f>F13-F14+F15+F16+F17</f>
        <v>33918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3362</v>
      </c>
      <c r="D19" s="150" t="s">
        <v>4</v>
      </c>
      <c r="E19" s="150" t="s">
        <v>4</v>
      </c>
      <c r="F19" s="37">
        <v>3106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10959</v>
      </c>
      <c r="D20" s="151" t="s">
        <v>4</v>
      </c>
      <c r="E20" s="151" t="s">
        <v>4</v>
      </c>
      <c r="F20" s="36">
        <v>7064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0</v>
      </c>
      <c r="D21" s="151" t="s">
        <v>4</v>
      </c>
      <c r="E21" s="151" t="s">
        <v>4</v>
      </c>
      <c r="F21" s="36">
        <v>0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4634</v>
      </c>
      <c r="D22" s="151" t="s">
        <v>4</v>
      </c>
      <c r="E22" s="151" t="s">
        <v>4</v>
      </c>
      <c r="F22" s="36">
        <v>22280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28454</v>
      </c>
      <c r="D24" s="138">
        <v>24695</v>
      </c>
      <c r="E24" s="138">
        <v>24695</v>
      </c>
      <c r="F24" s="71">
        <v>5220</v>
      </c>
      <c r="G24" s="109"/>
      <c r="H24" s="110"/>
      <c r="I24" s="109"/>
      <c r="J24" s="93">
        <f t="shared" ref="J24:J47" si="0">SUM(F24:I24)</f>
        <v>5220</v>
      </c>
      <c r="K24" s="161">
        <f>IF(E24=0,"x",(J24/E24*100))</f>
        <v>21.13788216238105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5401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23053</v>
      </c>
      <c r="D26" s="140">
        <v>24695</v>
      </c>
      <c r="E26" s="140">
        <v>24695</v>
      </c>
      <c r="F26" s="75">
        <v>5220</v>
      </c>
      <c r="G26" s="111"/>
      <c r="H26" s="112"/>
      <c r="I26" s="113"/>
      <c r="J26" s="154">
        <f t="shared" si="0"/>
        <v>5220</v>
      </c>
      <c r="K26" s="163">
        <f t="shared" ref="K26" si="1">IF(E26=0,"x",(J26/E26*100))</f>
        <v>21.13788216238105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1122</v>
      </c>
      <c r="D27" s="141">
        <v>2090</v>
      </c>
      <c r="E27" s="141">
        <v>2090</v>
      </c>
      <c r="F27" s="76">
        <v>177</v>
      </c>
      <c r="G27" s="108"/>
      <c r="H27" s="107"/>
      <c r="I27" s="108"/>
      <c r="J27" s="93">
        <f t="shared" si="0"/>
        <v>177</v>
      </c>
      <c r="K27" s="166">
        <f t="shared" ref="K27:K47" si="2">IF(E27=0,"x",(J27/E27)*100)</f>
        <v>8.4688995215311014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5322</v>
      </c>
      <c r="D28" s="142">
        <v>9241</v>
      </c>
      <c r="E28" s="142">
        <v>9241</v>
      </c>
      <c r="F28" s="77">
        <v>1838</v>
      </c>
      <c r="G28" s="103"/>
      <c r="H28" s="104"/>
      <c r="I28" s="103"/>
      <c r="J28" s="153">
        <f t="shared" si="0"/>
        <v>1838</v>
      </c>
      <c r="K28" s="162">
        <f t="shared" si="2"/>
        <v>19.889622335245104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5001</v>
      </c>
      <c r="D30" s="142">
        <v>2900</v>
      </c>
      <c r="E30" s="142">
        <v>2900</v>
      </c>
      <c r="F30" s="77">
        <v>406</v>
      </c>
      <c r="G30" s="103"/>
      <c r="H30" s="104"/>
      <c r="I30" s="103"/>
      <c r="J30" s="153">
        <f t="shared" si="0"/>
        <v>406</v>
      </c>
      <c r="K30" s="162">
        <f t="shared" si="2"/>
        <v>14.000000000000002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1571</v>
      </c>
      <c r="D31" s="142">
        <v>1705</v>
      </c>
      <c r="E31" s="142">
        <v>1705</v>
      </c>
      <c r="F31" s="77">
        <v>377</v>
      </c>
      <c r="G31" s="103"/>
      <c r="H31" s="104"/>
      <c r="I31" s="103"/>
      <c r="J31" s="153">
        <f t="shared" si="0"/>
        <v>377</v>
      </c>
      <c r="K31" s="162">
        <f t="shared" si="2"/>
        <v>22.111436950146626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13408</v>
      </c>
      <c r="D32" s="142">
        <v>16020</v>
      </c>
      <c r="E32" s="142">
        <v>16020</v>
      </c>
      <c r="F32" s="77">
        <v>2962</v>
      </c>
      <c r="G32" s="103"/>
      <c r="H32" s="104"/>
      <c r="I32" s="103"/>
      <c r="J32" s="153">
        <f t="shared" si="0"/>
        <v>2962</v>
      </c>
      <c r="K32" s="162">
        <f t="shared" si="2"/>
        <v>18.489388264669163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5200</v>
      </c>
      <c r="D33" s="142">
        <v>6076</v>
      </c>
      <c r="E33" s="142">
        <v>6076</v>
      </c>
      <c r="F33" s="77">
        <v>1183</v>
      </c>
      <c r="G33" s="103"/>
      <c r="H33" s="104"/>
      <c r="I33" s="103"/>
      <c r="J33" s="153">
        <f t="shared" si="0"/>
        <v>1183</v>
      </c>
      <c r="K33" s="162">
        <f t="shared" si="2"/>
        <v>19.470046082949306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1135</v>
      </c>
      <c r="D35" s="142">
        <v>799</v>
      </c>
      <c r="E35" s="142">
        <v>799</v>
      </c>
      <c r="F35" s="77">
        <v>256</v>
      </c>
      <c r="G35" s="103"/>
      <c r="H35" s="104"/>
      <c r="I35" s="103"/>
      <c r="J35" s="153">
        <f t="shared" si="0"/>
        <v>256</v>
      </c>
      <c r="K35" s="162">
        <f t="shared" si="2"/>
        <v>32.040050062578224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306</v>
      </c>
      <c r="D36" s="143">
        <v>620</v>
      </c>
      <c r="E36" s="143">
        <v>620</v>
      </c>
      <c r="F36" s="79">
        <v>108</v>
      </c>
      <c r="G36" s="98"/>
      <c r="H36" s="105"/>
      <c r="I36" s="103"/>
      <c r="J36" s="154">
        <f t="shared" si="0"/>
        <v>108</v>
      </c>
      <c r="K36" s="163">
        <f t="shared" si="2"/>
        <v>17.419354838709676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33065</v>
      </c>
      <c r="D37" s="82">
        <f t="shared" si="3"/>
        <v>39451</v>
      </c>
      <c r="E37" s="82">
        <f t="shared" si="3"/>
        <v>39451</v>
      </c>
      <c r="F37" s="13">
        <f t="shared" si="3"/>
        <v>7307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7307</v>
      </c>
      <c r="K37" s="164">
        <f t="shared" si="2"/>
        <v>18.521710476287041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9505</v>
      </c>
      <c r="D39" s="142">
        <v>13950</v>
      </c>
      <c r="E39" s="142">
        <v>13950</v>
      </c>
      <c r="F39" s="77">
        <v>2854</v>
      </c>
      <c r="G39" s="103"/>
      <c r="H39" s="104"/>
      <c r="I39" s="103"/>
      <c r="J39" s="153">
        <f t="shared" si="0"/>
        <v>2854</v>
      </c>
      <c r="K39" s="162">
        <f t="shared" si="2"/>
        <v>20.458781362007169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0</v>
      </c>
      <c r="D40" s="142">
        <v>0</v>
      </c>
      <c r="E40" s="142">
        <v>0</v>
      </c>
      <c r="F40" s="77">
        <v>142</v>
      </c>
      <c r="G40" s="103"/>
      <c r="H40" s="104"/>
      <c r="I40" s="103"/>
      <c r="J40" s="153">
        <f t="shared" si="0"/>
        <v>142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23053</v>
      </c>
      <c r="D41" s="142">
        <v>24695</v>
      </c>
      <c r="E41" s="142">
        <v>24695</v>
      </c>
      <c r="F41" s="77">
        <v>5220</v>
      </c>
      <c r="G41" s="103"/>
      <c r="H41" s="104"/>
      <c r="I41" s="103"/>
      <c r="J41" s="153">
        <f t="shared" si="0"/>
        <v>5220</v>
      </c>
      <c r="K41" s="162">
        <f t="shared" si="2"/>
        <v>21.13788216238105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796</v>
      </c>
      <c r="D42" s="143">
        <v>806</v>
      </c>
      <c r="E42" s="143">
        <v>806</v>
      </c>
      <c r="F42" s="79">
        <v>268</v>
      </c>
      <c r="G42" s="98"/>
      <c r="H42" s="105"/>
      <c r="I42" s="103"/>
      <c r="J42" s="154">
        <f t="shared" si="0"/>
        <v>268</v>
      </c>
      <c r="K42" s="163">
        <f t="shared" si="2"/>
        <v>33.250620347394538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33354</v>
      </c>
      <c r="D43" s="82">
        <f t="shared" si="4"/>
        <v>39451</v>
      </c>
      <c r="E43" s="82">
        <f t="shared" si="4"/>
        <v>39451</v>
      </c>
      <c r="F43" s="13">
        <f t="shared" si="4"/>
        <v>8484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8484</v>
      </c>
      <c r="K43" s="166">
        <f t="shared" si="2"/>
        <v>21.505158297635042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10301</v>
      </c>
      <c r="D45" s="82">
        <f t="shared" si="5"/>
        <v>14756</v>
      </c>
      <c r="E45" s="82">
        <f t="shared" si="5"/>
        <v>14756</v>
      </c>
      <c r="F45" s="13">
        <f t="shared" si="5"/>
        <v>3264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3264</v>
      </c>
      <c r="K45" s="161">
        <f t="shared" si="2"/>
        <v>22.119815668202765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289</v>
      </c>
      <c r="D46" s="82">
        <f t="shared" si="6"/>
        <v>0</v>
      </c>
      <c r="E46" s="82">
        <f t="shared" si="6"/>
        <v>0</v>
      </c>
      <c r="F46" s="13">
        <f t="shared" si="6"/>
        <v>1177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1177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-22764</v>
      </c>
      <c r="D47" s="82">
        <f t="shared" si="7"/>
        <v>-24695</v>
      </c>
      <c r="E47" s="82">
        <f t="shared" si="7"/>
        <v>-24695</v>
      </c>
      <c r="F47" s="13">
        <f t="shared" si="7"/>
        <v>-4043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-4043</v>
      </c>
      <c r="K47" s="161">
        <f t="shared" si="2"/>
        <v>16.371735169062561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82</v>
      </c>
    </row>
    <row r="58" spans="1:10" x14ac:dyDescent="0.25">
      <c r="A58" s="39" t="s">
        <v>83</v>
      </c>
    </row>
  </sheetData>
  <mergeCells count="2">
    <mergeCell ref="A1:O1"/>
    <mergeCell ref="F9:I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B9E3E-2D52-450D-A591-E3F4AAFBCB84}">
  <dimension ref="A1:P58"/>
  <sheetViews>
    <sheetView workbookViewId="0">
      <selection activeCell="P1" sqref="P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84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168</v>
      </c>
      <c r="D11" s="144">
        <v>241</v>
      </c>
      <c r="E11" s="144">
        <v>241</v>
      </c>
      <c r="F11" s="14">
        <v>172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162.99</v>
      </c>
      <c r="D12" s="145">
        <v>196</v>
      </c>
      <c r="E12" s="145">
        <v>196</v>
      </c>
      <c r="F12" s="31">
        <v>166.1122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61896</v>
      </c>
      <c r="D13" s="150" t="s">
        <v>4</v>
      </c>
      <c r="E13" s="150" t="s">
        <v>4</v>
      </c>
      <c r="F13" s="35">
        <v>65428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54320</v>
      </c>
      <c r="D14" s="151" t="s">
        <v>4</v>
      </c>
      <c r="E14" s="151" t="s">
        <v>4</v>
      </c>
      <c r="F14" s="36">
        <v>54389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1807</v>
      </c>
      <c r="D15" s="151" t="s">
        <v>4</v>
      </c>
      <c r="E15" s="151" t="s">
        <v>4</v>
      </c>
      <c r="F15" s="36">
        <v>1871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7410</v>
      </c>
      <c r="D16" s="151" t="s">
        <v>4</v>
      </c>
      <c r="E16" s="151" t="s">
        <v>4</v>
      </c>
      <c r="F16" s="36">
        <v>29855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58064</v>
      </c>
      <c r="D17" s="152" t="s">
        <v>4</v>
      </c>
      <c r="E17" s="152" t="s">
        <v>4</v>
      </c>
      <c r="F17" s="37">
        <v>26605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74857</v>
      </c>
      <c r="D18" s="64" t="s">
        <v>4</v>
      </c>
      <c r="E18" s="64" t="s">
        <v>4</v>
      </c>
      <c r="F18" s="28">
        <f>F13-F14+F15+F16+F17</f>
        <v>69370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7576</v>
      </c>
      <c r="D19" s="150" t="s">
        <v>4</v>
      </c>
      <c r="E19" s="150" t="s">
        <v>4</v>
      </c>
      <c r="F19" s="37">
        <v>6678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35821</v>
      </c>
      <c r="D20" s="151" t="s">
        <v>4</v>
      </c>
      <c r="E20" s="151" t="s">
        <v>4</v>
      </c>
      <c r="F20" s="36">
        <v>11300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0</v>
      </c>
      <c r="D21" s="151" t="s">
        <v>4</v>
      </c>
      <c r="E21" s="151" t="s">
        <v>4</v>
      </c>
      <c r="F21" s="36">
        <v>0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31297</v>
      </c>
      <c r="D22" s="151" t="s">
        <v>4</v>
      </c>
      <c r="E22" s="151" t="s">
        <v>4</v>
      </c>
      <c r="F22" s="36">
        <v>46736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55899</v>
      </c>
      <c r="D24" s="138">
        <v>67246</v>
      </c>
      <c r="E24" s="138">
        <v>67246</v>
      </c>
      <c r="F24" s="71">
        <v>10740</v>
      </c>
      <c r="G24" s="109"/>
      <c r="H24" s="110"/>
      <c r="I24" s="109"/>
      <c r="J24" s="93">
        <f t="shared" ref="J24:J47" si="0">SUM(F24:I24)</f>
        <v>10740</v>
      </c>
      <c r="K24" s="161">
        <f>IF(E24=0,"x",(J24/E24*100))</f>
        <v>15.971210183505338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8599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55899</v>
      </c>
      <c r="D26" s="140">
        <v>67246</v>
      </c>
      <c r="E26" s="140">
        <v>67246</v>
      </c>
      <c r="F26" s="75">
        <v>10740</v>
      </c>
      <c r="G26" s="111"/>
      <c r="H26" s="112"/>
      <c r="I26" s="113"/>
      <c r="J26" s="154">
        <f t="shared" si="0"/>
        <v>10740</v>
      </c>
      <c r="K26" s="163">
        <f t="shared" ref="K26" si="1">IF(E26=0,"x",(J26/E26*100))</f>
        <v>15.971210183505338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20173</v>
      </c>
      <c r="D27" s="141">
        <v>20940</v>
      </c>
      <c r="E27" s="141">
        <v>20940</v>
      </c>
      <c r="F27" s="76">
        <v>4359</v>
      </c>
      <c r="G27" s="108"/>
      <c r="H27" s="107"/>
      <c r="I27" s="108"/>
      <c r="J27" s="93">
        <f t="shared" si="0"/>
        <v>4359</v>
      </c>
      <c r="K27" s="166">
        <f t="shared" ref="K27:K47" si="2">IF(E27=0,"x",(J27/E27)*100)</f>
        <v>20.816618911174785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6820</v>
      </c>
      <c r="D28" s="142">
        <v>7067</v>
      </c>
      <c r="E28" s="142">
        <v>7067</v>
      </c>
      <c r="F28" s="77">
        <v>1443</v>
      </c>
      <c r="G28" s="103"/>
      <c r="H28" s="104"/>
      <c r="I28" s="103"/>
      <c r="J28" s="153">
        <f t="shared" si="0"/>
        <v>1443</v>
      </c>
      <c r="K28" s="162">
        <f t="shared" si="2"/>
        <v>20.418848167539267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3670</v>
      </c>
      <c r="D30" s="142">
        <v>579</v>
      </c>
      <c r="E30" s="142">
        <v>579</v>
      </c>
      <c r="F30" s="77">
        <v>309</v>
      </c>
      <c r="G30" s="103"/>
      <c r="H30" s="104"/>
      <c r="I30" s="103"/>
      <c r="J30" s="153">
        <f t="shared" si="0"/>
        <v>309</v>
      </c>
      <c r="K30" s="162">
        <f t="shared" si="2"/>
        <v>53.367875647668392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5880</v>
      </c>
      <c r="D31" s="142">
        <v>5385</v>
      </c>
      <c r="E31" s="142">
        <v>5385</v>
      </c>
      <c r="F31" s="77">
        <v>1091</v>
      </c>
      <c r="G31" s="103"/>
      <c r="H31" s="104"/>
      <c r="I31" s="103"/>
      <c r="J31" s="153">
        <f t="shared" si="0"/>
        <v>1091</v>
      </c>
      <c r="K31" s="162">
        <f t="shared" si="2"/>
        <v>20.259981429897863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73211</v>
      </c>
      <c r="D32" s="142">
        <v>94831</v>
      </c>
      <c r="E32" s="142">
        <v>94831</v>
      </c>
      <c r="F32" s="77">
        <v>17698</v>
      </c>
      <c r="G32" s="103"/>
      <c r="H32" s="104"/>
      <c r="I32" s="103"/>
      <c r="J32" s="153">
        <f t="shared" si="0"/>
        <v>17698</v>
      </c>
      <c r="K32" s="162">
        <f t="shared" si="2"/>
        <v>18.662673598295914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26717</v>
      </c>
      <c r="D33" s="142">
        <v>33416</v>
      </c>
      <c r="E33" s="142">
        <v>33416</v>
      </c>
      <c r="F33" s="77">
        <v>6478</v>
      </c>
      <c r="G33" s="103"/>
      <c r="H33" s="104"/>
      <c r="I33" s="103"/>
      <c r="J33" s="153">
        <f t="shared" si="0"/>
        <v>6478</v>
      </c>
      <c r="K33" s="162">
        <f t="shared" si="2"/>
        <v>19.385922911180273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1798</v>
      </c>
      <c r="D35" s="142">
        <v>1563</v>
      </c>
      <c r="E35" s="142">
        <v>1563</v>
      </c>
      <c r="F35" s="77">
        <v>480</v>
      </c>
      <c r="G35" s="103"/>
      <c r="H35" s="104"/>
      <c r="I35" s="103"/>
      <c r="J35" s="153">
        <f t="shared" si="0"/>
        <v>480</v>
      </c>
      <c r="K35" s="162">
        <f t="shared" si="2"/>
        <v>30.710172744721685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2637</v>
      </c>
      <c r="D36" s="143">
        <v>557</v>
      </c>
      <c r="E36" s="143">
        <v>557</v>
      </c>
      <c r="F36" s="79">
        <v>62</v>
      </c>
      <c r="G36" s="98"/>
      <c r="H36" s="105"/>
      <c r="I36" s="103"/>
      <c r="J36" s="154">
        <f t="shared" si="0"/>
        <v>62</v>
      </c>
      <c r="K36" s="163">
        <f t="shared" si="2"/>
        <v>11.131059245960502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140906</v>
      </c>
      <c r="D37" s="82">
        <f t="shared" si="3"/>
        <v>164338</v>
      </c>
      <c r="E37" s="82">
        <f t="shared" si="3"/>
        <v>164338</v>
      </c>
      <c r="F37" s="13">
        <f t="shared" si="3"/>
        <v>31920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31920</v>
      </c>
      <c r="K37" s="164">
        <f t="shared" si="2"/>
        <v>19.423383514464092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8133</v>
      </c>
      <c r="D38" s="141">
        <v>18715</v>
      </c>
      <c r="E38" s="141">
        <v>18715</v>
      </c>
      <c r="F38" s="86">
        <v>2865</v>
      </c>
      <c r="G38" s="108"/>
      <c r="H38" s="107"/>
      <c r="I38" s="103"/>
      <c r="J38" s="93">
        <f t="shared" si="0"/>
        <v>2865</v>
      </c>
      <c r="K38" s="161">
        <f t="shared" si="2"/>
        <v>15.308576008549293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75325</v>
      </c>
      <c r="D39" s="142">
        <v>77292</v>
      </c>
      <c r="E39" s="142">
        <v>77292</v>
      </c>
      <c r="F39" s="77">
        <v>18274</v>
      </c>
      <c r="G39" s="103"/>
      <c r="H39" s="104"/>
      <c r="I39" s="103"/>
      <c r="J39" s="153">
        <f t="shared" si="0"/>
        <v>18274</v>
      </c>
      <c r="K39" s="162">
        <f t="shared" si="2"/>
        <v>23.642809087615795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55899</v>
      </c>
      <c r="D41" s="142">
        <v>67246</v>
      </c>
      <c r="E41" s="142">
        <v>67246</v>
      </c>
      <c r="F41" s="77">
        <v>10740</v>
      </c>
      <c r="G41" s="103"/>
      <c r="H41" s="104"/>
      <c r="I41" s="103"/>
      <c r="J41" s="153">
        <f t="shared" si="0"/>
        <v>10740</v>
      </c>
      <c r="K41" s="162">
        <f t="shared" si="2"/>
        <v>15.971210183505338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1714</v>
      </c>
      <c r="D42" s="143">
        <v>1210</v>
      </c>
      <c r="E42" s="143">
        <v>1210</v>
      </c>
      <c r="F42" s="79">
        <v>171</v>
      </c>
      <c r="G42" s="98"/>
      <c r="H42" s="105"/>
      <c r="I42" s="103"/>
      <c r="J42" s="154">
        <f t="shared" si="0"/>
        <v>171</v>
      </c>
      <c r="K42" s="163">
        <f t="shared" si="2"/>
        <v>14.132231404958679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141071</v>
      </c>
      <c r="D43" s="82">
        <f t="shared" si="4"/>
        <v>164463</v>
      </c>
      <c r="E43" s="82">
        <f t="shared" si="4"/>
        <v>164463</v>
      </c>
      <c r="F43" s="13">
        <f t="shared" si="4"/>
        <v>32050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32050</v>
      </c>
      <c r="K43" s="166">
        <f t="shared" si="2"/>
        <v>19.487665918778081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85172</v>
      </c>
      <c r="D45" s="82">
        <f t="shared" si="5"/>
        <v>97217</v>
      </c>
      <c r="E45" s="82">
        <f t="shared" si="5"/>
        <v>97217</v>
      </c>
      <c r="F45" s="13">
        <f t="shared" si="5"/>
        <v>21310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21310</v>
      </c>
      <c r="K45" s="161">
        <f t="shared" si="2"/>
        <v>21.920034561856465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165</v>
      </c>
      <c r="D46" s="82">
        <f t="shared" si="6"/>
        <v>125</v>
      </c>
      <c r="E46" s="82">
        <f t="shared" si="6"/>
        <v>125</v>
      </c>
      <c r="F46" s="13">
        <f t="shared" si="6"/>
        <v>130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130</v>
      </c>
      <c r="K46" s="161">
        <f t="shared" si="2"/>
        <v>104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-55734</v>
      </c>
      <c r="D47" s="82">
        <f t="shared" si="7"/>
        <v>-67121</v>
      </c>
      <c r="E47" s="82">
        <f t="shared" si="7"/>
        <v>-67121</v>
      </c>
      <c r="F47" s="13">
        <f t="shared" si="7"/>
        <v>-10610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-10610</v>
      </c>
      <c r="K47" s="161">
        <f t="shared" si="2"/>
        <v>15.807273431563893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85</v>
      </c>
    </row>
    <row r="58" spans="1:10" x14ac:dyDescent="0.25">
      <c r="A58" s="39" t="s">
        <v>86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1AF2-1FB0-4AFA-B023-D0C9DB6D1BA7}">
  <dimension ref="A1:P58"/>
  <sheetViews>
    <sheetView workbookViewId="0">
      <selection activeCell="P1" sqref="P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2" t="s">
        <v>87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4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72</v>
      </c>
      <c r="D11" s="144">
        <v>87</v>
      </c>
      <c r="E11" s="144">
        <v>87</v>
      </c>
      <c r="F11" s="14">
        <v>83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70.5</v>
      </c>
      <c r="D12" s="145">
        <v>85</v>
      </c>
      <c r="E12" s="145">
        <v>85</v>
      </c>
      <c r="F12" s="31">
        <v>81.25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 t="s">
        <v>88</v>
      </c>
      <c r="C13" s="5">
        <v>32105</v>
      </c>
      <c r="D13" s="150" t="s">
        <v>4</v>
      </c>
      <c r="E13" s="150" t="s">
        <v>4</v>
      </c>
      <c r="F13" s="35">
        <v>44585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 t="s">
        <v>89</v>
      </c>
      <c r="C14" s="5">
        <v>17981</v>
      </c>
      <c r="D14" s="151" t="s">
        <v>4</v>
      </c>
      <c r="E14" s="151" t="s">
        <v>4</v>
      </c>
      <c r="F14" s="36">
        <v>18897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0</v>
      </c>
      <c r="D15" s="151" t="s">
        <v>4</v>
      </c>
      <c r="E15" s="151" t="s">
        <v>4</v>
      </c>
      <c r="F15" s="36">
        <v>0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1461</v>
      </c>
      <c r="D16" s="151" t="s">
        <v>4</v>
      </c>
      <c r="E16" s="151" t="s">
        <v>4</v>
      </c>
      <c r="F16" s="36">
        <v>58954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9116</v>
      </c>
      <c r="D17" s="152" t="s">
        <v>4</v>
      </c>
      <c r="E17" s="152" t="s">
        <v>4</v>
      </c>
      <c r="F17" s="37">
        <v>15190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24701</v>
      </c>
      <c r="D18" s="64" t="s">
        <v>4</v>
      </c>
      <c r="E18" s="64" t="s">
        <v>4</v>
      </c>
      <c r="F18" s="28">
        <f>F13-F14+F15+F16+F17</f>
        <v>99832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14170</v>
      </c>
      <c r="D19" s="150" t="s">
        <v>4</v>
      </c>
      <c r="E19" s="150" t="s">
        <v>4</v>
      </c>
      <c r="F19" s="37">
        <v>25731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3550</v>
      </c>
      <c r="D20" s="151" t="s">
        <v>4</v>
      </c>
      <c r="E20" s="151" t="s">
        <v>4</v>
      </c>
      <c r="F20" s="36">
        <v>4025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0</v>
      </c>
      <c r="D21" s="151" t="s">
        <v>4</v>
      </c>
      <c r="E21" s="151" t="s">
        <v>4</v>
      </c>
      <c r="F21" s="36">
        <v>0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3990</v>
      </c>
      <c r="D22" s="151" t="s">
        <v>4</v>
      </c>
      <c r="E22" s="151" t="s">
        <v>4</v>
      </c>
      <c r="F22" s="36">
        <v>62104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61128</v>
      </c>
      <c r="D24" s="138">
        <v>77450</v>
      </c>
      <c r="E24" s="138">
        <v>77450</v>
      </c>
      <c r="F24" s="71">
        <v>19363</v>
      </c>
      <c r="G24" s="109"/>
      <c r="H24" s="110"/>
      <c r="I24" s="109"/>
      <c r="J24" s="93">
        <f t="shared" ref="J24:J47" si="0">SUM(F24:I24)</f>
        <v>19363</v>
      </c>
      <c r="K24" s="161">
        <f>IF(E24=0,"x",(J24/E24*100))</f>
        <v>25.000645577792124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0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61128</v>
      </c>
      <c r="D26" s="140">
        <v>77450</v>
      </c>
      <c r="E26" s="140">
        <v>77450</v>
      </c>
      <c r="F26" s="75">
        <v>19363</v>
      </c>
      <c r="G26" s="111"/>
      <c r="H26" s="112"/>
      <c r="I26" s="113"/>
      <c r="J26" s="154">
        <f t="shared" si="0"/>
        <v>19363</v>
      </c>
      <c r="K26" s="163">
        <f t="shared" ref="K26" si="1">IF(E26=0,"x",(J26/E26*100))</f>
        <v>25.000645577792124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6332</v>
      </c>
      <c r="D27" s="141">
        <v>10057</v>
      </c>
      <c r="E27" s="141">
        <v>10057.299999999999</v>
      </c>
      <c r="F27" s="76">
        <v>2057</v>
      </c>
      <c r="G27" s="108"/>
      <c r="H27" s="107"/>
      <c r="I27" s="108"/>
      <c r="J27" s="93">
        <f t="shared" si="0"/>
        <v>2057</v>
      </c>
      <c r="K27" s="166">
        <f t="shared" ref="K27:K47" si="2">IF(E27=0,"x",(J27/E27)*100)</f>
        <v>20.452805424915237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3084</v>
      </c>
      <c r="D28" s="142">
        <v>3959</v>
      </c>
      <c r="E28" s="142">
        <v>3959</v>
      </c>
      <c r="F28" s="77">
        <v>339</v>
      </c>
      <c r="G28" s="103"/>
      <c r="H28" s="104"/>
      <c r="I28" s="103"/>
      <c r="J28" s="153">
        <f t="shared" si="0"/>
        <v>339</v>
      </c>
      <c r="K28" s="162">
        <f t="shared" si="2"/>
        <v>8.5627683758524871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5157</v>
      </c>
      <c r="D30" s="142">
        <v>4589</v>
      </c>
      <c r="E30" s="142">
        <v>4589</v>
      </c>
      <c r="F30" s="77">
        <v>623</v>
      </c>
      <c r="G30" s="103"/>
      <c r="H30" s="104"/>
      <c r="I30" s="103"/>
      <c r="J30" s="153">
        <f t="shared" si="0"/>
        <v>623</v>
      </c>
      <c r="K30" s="162">
        <f t="shared" si="2"/>
        <v>13.575942471126606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6346</v>
      </c>
      <c r="D31" s="142">
        <v>8029</v>
      </c>
      <c r="E31" s="142">
        <v>8029</v>
      </c>
      <c r="F31" s="77">
        <v>1226</v>
      </c>
      <c r="G31" s="103"/>
      <c r="H31" s="104"/>
      <c r="I31" s="103"/>
      <c r="J31" s="153">
        <f t="shared" si="0"/>
        <v>1226</v>
      </c>
      <c r="K31" s="162">
        <f t="shared" si="2"/>
        <v>15.269647527712044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26189</v>
      </c>
      <c r="D32" s="142">
        <v>32802</v>
      </c>
      <c r="E32" s="142">
        <v>32802</v>
      </c>
      <c r="F32" s="77">
        <v>7056</v>
      </c>
      <c r="G32" s="103"/>
      <c r="H32" s="104"/>
      <c r="I32" s="103"/>
      <c r="J32" s="153">
        <f t="shared" si="0"/>
        <v>7056</v>
      </c>
      <c r="K32" s="162">
        <f t="shared" si="2"/>
        <v>21.510883482714469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10264</v>
      </c>
      <c r="D33" s="142">
        <v>15352</v>
      </c>
      <c r="E33" s="142">
        <v>15352</v>
      </c>
      <c r="F33" s="77">
        <v>2765</v>
      </c>
      <c r="G33" s="103"/>
      <c r="H33" s="104"/>
      <c r="I33" s="103"/>
      <c r="J33" s="153">
        <f t="shared" si="0"/>
        <v>2765</v>
      </c>
      <c r="K33" s="162">
        <f t="shared" si="2"/>
        <v>18.010682647212089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893</v>
      </c>
      <c r="D35" s="142">
        <v>1526</v>
      </c>
      <c r="E35" s="142">
        <v>1526</v>
      </c>
      <c r="F35" s="77">
        <v>551</v>
      </c>
      <c r="G35" s="103"/>
      <c r="H35" s="104"/>
      <c r="I35" s="103"/>
      <c r="J35" s="153">
        <f t="shared" si="0"/>
        <v>551</v>
      </c>
      <c r="K35" s="162">
        <f t="shared" si="2"/>
        <v>36.107470511140235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1480</v>
      </c>
      <c r="D36" s="143">
        <v>2419</v>
      </c>
      <c r="E36" s="143">
        <v>2419</v>
      </c>
      <c r="F36" s="79">
        <v>212</v>
      </c>
      <c r="G36" s="98"/>
      <c r="H36" s="105"/>
      <c r="I36" s="103"/>
      <c r="J36" s="154">
        <f t="shared" si="0"/>
        <v>212</v>
      </c>
      <c r="K36" s="163">
        <f t="shared" si="2"/>
        <v>8.7639520463001244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59745</v>
      </c>
      <c r="D37" s="82">
        <f t="shared" si="3"/>
        <v>78733</v>
      </c>
      <c r="E37" s="82">
        <f t="shared" si="3"/>
        <v>78733.3</v>
      </c>
      <c r="F37" s="13">
        <f t="shared" si="3"/>
        <v>14829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14829</v>
      </c>
      <c r="K37" s="164">
        <f t="shared" si="2"/>
        <v>18.834470294017905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130</v>
      </c>
      <c r="D38" s="141">
        <v>93</v>
      </c>
      <c r="E38" s="141">
        <v>93</v>
      </c>
      <c r="F38" s="86">
        <v>156</v>
      </c>
      <c r="G38" s="108"/>
      <c r="H38" s="107"/>
      <c r="I38" s="103"/>
      <c r="J38" s="93">
        <f t="shared" si="0"/>
        <v>156</v>
      </c>
      <c r="K38" s="161">
        <f t="shared" si="2"/>
        <v>167.74193548387098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1490</v>
      </c>
      <c r="D39" s="142">
        <v>1167</v>
      </c>
      <c r="E39" s="142">
        <v>1167</v>
      </c>
      <c r="F39" s="77">
        <v>284</v>
      </c>
      <c r="G39" s="103"/>
      <c r="H39" s="104"/>
      <c r="I39" s="103"/>
      <c r="J39" s="153">
        <f t="shared" si="0"/>
        <v>284</v>
      </c>
      <c r="K39" s="162">
        <f t="shared" si="2"/>
        <v>24.335904027420739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61129</v>
      </c>
      <c r="D41" s="142">
        <v>77450</v>
      </c>
      <c r="E41" s="142">
        <v>77450</v>
      </c>
      <c r="F41" s="77">
        <v>19363</v>
      </c>
      <c r="G41" s="103"/>
      <c r="H41" s="104"/>
      <c r="I41" s="103"/>
      <c r="J41" s="153">
        <f t="shared" si="0"/>
        <v>19363</v>
      </c>
      <c r="K41" s="162">
        <f t="shared" si="2"/>
        <v>25.000645577792124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34</v>
      </c>
      <c r="D42" s="143">
        <v>23</v>
      </c>
      <c r="E42" s="143">
        <v>23</v>
      </c>
      <c r="F42" s="79">
        <v>3</v>
      </c>
      <c r="G42" s="98"/>
      <c r="H42" s="105"/>
      <c r="I42" s="103"/>
      <c r="J42" s="154">
        <f t="shared" si="0"/>
        <v>3</v>
      </c>
      <c r="K42" s="163">
        <f t="shared" si="2"/>
        <v>13.043478260869565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62783</v>
      </c>
      <c r="D43" s="82">
        <f t="shared" si="4"/>
        <v>78733</v>
      </c>
      <c r="E43" s="82">
        <f t="shared" si="4"/>
        <v>78733</v>
      </c>
      <c r="F43" s="13">
        <f t="shared" si="4"/>
        <v>19806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19806</v>
      </c>
      <c r="K43" s="166">
        <f t="shared" si="2"/>
        <v>25.15590667191648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1654</v>
      </c>
      <c r="D45" s="82">
        <f t="shared" si="5"/>
        <v>1283</v>
      </c>
      <c r="E45" s="82">
        <f t="shared" si="5"/>
        <v>1283</v>
      </c>
      <c r="F45" s="13">
        <f t="shared" si="5"/>
        <v>443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443</v>
      </c>
      <c r="K45" s="161">
        <f t="shared" si="2"/>
        <v>34.528448947778642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3038</v>
      </c>
      <c r="D46" s="82">
        <f t="shared" si="6"/>
        <v>0</v>
      </c>
      <c r="E46" s="82">
        <f t="shared" si="6"/>
        <v>-0.30000000000291038</v>
      </c>
      <c r="F46" s="13">
        <f t="shared" si="6"/>
        <v>4977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4977</v>
      </c>
      <c r="K46" s="161">
        <f t="shared" si="2"/>
        <v>-1658999.9999839056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-58091</v>
      </c>
      <c r="D47" s="82">
        <f t="shared" si="7"/>
        <v>-77450</v>
      </c>
      <c r="E47" s="82">
        <f t="shared" si="7"/>
        <v>-77450.3</v>
      </c>
      <c r="F47" s="13">
        <f t="shared" si="7"/>
        <v>-14386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-14386</v>
      </c>
      <c r="K47" s="161">
        <f t="shared" si="2"/>
        <v>18.57449228731199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90</v>
      </c>
    </row>
    <row r="58" spans="1:10" x14ac:dyDescent="0.25">
      <c r="A58" s="39" t="s">
        <v>91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3939-54B8-40E4-9DF3-C2F4FC39CA7A}">
  <dimension ref="A1:P58"/>
  <sheetViews>
    <sheetView workbookViewId="0">
      <selection activeCell="Q1" sqref="Q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2" t="s">
        <v>92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4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22</v>
      </c>
      <c r="D11" s="144">
        <v>23</v>
      </c>
      <c r="E11" s="144">
        <v>23</v>
      </c>
      <c r="F11" s="14">
        <v>22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21</v>
      </c>
      <c r="D12" s="145">
        <v>18</v>
      </c>
      <c r="E12" s="145">
        <v>18</v>
      </c>
      <c r="F12" s="31">
        <v>21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4882</v>
      </c>
      <c r="D13" s="150" t="s">
        <v>4</v>
      </c>
      <c r="E13" s="150" t="s">
        <v>4</v>
      </c>
      <c r="F13" s="35">
        <v>4921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4537</v>
      </c>
      <c r="D14" s="151" t="s">
        <v>4</v>
      </c>
      <c r="E14" s="151" t="s">
        <v>4</v>
      </c>
      <c r="F14" s="36">
        <v>4589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38</v>
      </c>
      <c r="D15" s="151" t="s">
        <v>4</v>
      </c>
      <c r="E15" s="151" t="s">
        <v>4</v>
      </c>
      <c r="F15" s="36">
        <v>0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1054</v>
      </c>
      <c r="D16" s="151" t="s">
        <v>4</v>
      </c>
      <c r="E16" s="151" t="s">
        <v>4</v>
      </c>
      <c r="F16" s="36">
        <v>4260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1990</v>
      </c>
      <c r="D17" s="152" t="s">
        <v>4</v>
      </c>
      <c r="E17" s="152" t="s">
        <v>4</v>
      </c>
      <c r="F17" s="37">
        <v>1746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3427</v>
      </c>
      <c r="D18" s="64" t="s">
        <v>4</v>
      </c>
      <c r="E18" s="64" t="s">
        <v>4</v>
      </c>
      <c r="F18" s="28">
        <f>F13-F14+F15+F16+F17</f>
        <v>6338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345</v>
      </c>
      <c r="D19" s="150" t="s">
        <v>4</v>
      </c>
      <c r="E19" s="150" t="s">
        <v>4</v>
      </c>
      <c r="F19" s="37">
        <v>332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900</v>
      </c>
      <c r="D20" s="151" t="s">
        <v>4</v>
      </c>
      <c r="E20" s="151" t="s">
        <v>4</v>
      </c>
      <c r="F20" s="36">
        <v>598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732</v>
      </c>
      <c r="D21" s="151" t="s">
        <v>4</v>
      </c>
      <c r="E21" s="151" t="s">
        <v>4</v>
      </c>
      <c r="F21" s="36">
        <v>1056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1450</v>
      </c>
      <c r="D22" s="151" t="s">
        <v>4</v>
      </c>
      <c r="E22" s="151" t="s">
        <v>4</v>
      </c>
      <c r="F22" s="36">
        <v>4451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10835</v>
      </c>
      <c r="D24" s="138">
        <v>8370</v>
      </c>
      <c r="E24" s="138">
        <v>8370</v>
      </c>
      <c r="F24" s="71">
        <v>2379</v>
      </c>
      <c r="G24" s="109"/>
      <c r="H24" s="110"/>
      <c r="I24" s="109"/>
      <c r="J24" s="93">
        <f t="shared" ref="J24:J47" si="0">SUM(F24:I24)</f>
        <v>2379</v>
      </c>
      <c r="K24" s="161">
        <f>IF(E24=0,"x",(J24/E24*100))</f>
        <v>28.422939068100355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0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2050</v>
      </c>
      <c r="D26" s="140">
        <v>4431</v>
      </c>
      <c r="E26" s="140">
        <v>4431</v>
      </c>
      <c r="F26" s="75">
        <v>1107</v>
      </c>
      <c r="G26" s="111"/>
      <c r="H26" s="112"/>
      <c r="I26" s="113"/>
      <c r="J26" s="154">
        <f t="shared" si="0"/>
        <v>1107</v>
      </c>
      <c r="K26" s="163">
        <f t="shared" ref="K26" si="1">IF(E26=0,"x",(J26/E26*100))</f>
        <v>24.983073798239673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885</v>
      </c>
      <c r="D27" s="141">
        <v>894</v>
      </c>
      <c r="E27" s="141">
        <v>894</v>
      </c>
      <c r="F27" s="76">
        <v>275</v>
      </c>
      <c r="G27" s="108"/>
      <c r="H27" s="107"/>
      <c r="I27" s="108"/>
      <c r="J27" s="93">
        <f t="shared" si="0"/>
        <v>275</v>
      </c>
      <c r="K27" s="166">
        <f t="shared" ref="K27:K47" si="2">IF(E27=0,"x",(J27/E27)*100)</f>
        <v>30.760626398210288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524</v>
      </c>
      <c r="D28" s="142">
        <v>500</v>
      </c>
      <c r="E28" s="142">
        <v>500</v>
      </c>
      <c r="F28" s="77">
        <v>275</v>
      </c>
      <c r="G28" s="103"/>
      <c r="H28" s="104"/>
      <c r="I28" s="103"/>
      <c r="J28" s="153">
        <f t="shared" si="0"/>
        <v>275</v>
      </c>
      <c r="K28" s="162">
        <f t="shared" si="2"/>
        <v>55.000000000000007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270</v>
      </c>
      <c r="D30" s="142">
        <v>200</v>
      </c>
      <c r="E30" s="142">
        <v>200</v>
      </c>
      <c r="F30" s="77">
        <v>12</v>
      </c>
      <c r="G30" s="103"/>
      <c r="H30" s="104"/>
      <c r="I30" s="103"/>
      <c r="J30" s="153">
        <f t="shared" si="0"/>
        <v>12</v>
      </c>
      <c r="K30" s="162">
        <f t="shared" si="2"/>
        <v>6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902</v>
      </c>
      <c r="D31" s="142">
        <v>783</v>
      </c>
      <c r="E31" s="142">
        <v>783</v>
      </c>
      <c r="F31" s="77">
        <v>279</v>
      </c>
      <c r="G31" s="103"/>
      <c r="H31" s="104"/>
      <c r="I31" s="103"/>
      <c r="J31" s="153">
        <f t="shared" si="0"/>
        <v>279</v>
      </c>
      <c r="K31" s="162">
        <f t="shared" si="2"/>
        <v>35.632183908045981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7852</v>
      </c>
      <c r="D32" s="142">
        <v>7700</v>
      </c>
      <c r="E32" s="142">
        <v>7700</v>
      </c>
      <c r="F32" s="77">
        <v>2069</v>
      </c>
      <c r="G32" s="103"/>
      <c r="H32" s="104"/>
      <c r="I32" s="103"/>
      <c r="J32" s="153">
        <f t="shared" si="0"/>
        <v>2069</v>
      </c>
      <c r="K32" s="162">
        <f t="shared" si="2"/>
        <v>26.870129870129873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2837</v>
      </c>
      <c r="D33" s="142">
        <v>2979</v>
      </c>
      <c r="E33" s="142">
        <v>2979</v>
      </c>
      <c r="F33" s="77">
        <v>750</v>
      </c>
      <c r="G33" s="103"/>
      <c r="H33" s="104"/>
      <c r="I33" s="103"/>
      <c r="J33" s="153">
        <f t="shared" si="0"/>
        <v>750</v>
      </c>
      <c r="K33" s="162">
        <f t="shared" si="2"/>
        <v>25.176233635448135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55</v>
      </c>
      <c r="D35" s="142">
        <v>215</v>
      </c>
      <c r="E35" s="142">
        <v>215</v>
      </c>
      <c r="F35" s="77">
        <v>14</v>
      </c>
      <c r="G35" s="103"/>
      <c r="H35" s="104"/>
      <c r="I35" s="103"/>
      <c r="J35" s="153">
        <f t="shared" si="0"/>
        <v>14</v>
      </c>
      <c r="K35" s="162">
        <f t="shared" si="2"/>
        <v>6.5116279069767442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532</v>
      </c>
      <c r="D36" s="143"/>
      <c r="E36" s="143">
        <v>0</v>
      </c>
      <c r="F36" s="79">
        <v>49</v>
      </c>
      <c r="G36" s="98"/>
      <c r="H36" s="105"/>
      <c r="I36" s="103"/>
      <c r="J36" s="154">
        <f t="shared" si="0"/>
        <v>49</v>
      </c>
      <c r="K36" s="163" t="str">
        <f t="shared" si="2"/>
        <v>x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13857</v>
      </c>
      <c r="D37" s="82">
        <f t="shared" si="3"/>
        <v>13271</v>
      </c>
      <c r="E37" s="82">
        <f t="shared" si="3"/>
        <v>13271</v>
      </c>
      <c r="F37" s="13">
        <f t="shared" si="3"/>
        <v>3723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3723</v>
      </c>
      <c r="K37" s="164">
        <f t="shared" si="2"/>
        <v>28.053650817572152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0</v>
      </c>
      <c r="D38" s="141"/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397</v>
      </c>
      <c r="D39" s="142">
        <v>380</v>
      </c>
      <c r="E39" s="142">
        <v>380</v>
      </c>
      <c r="F39" s="77">
        <v>120</v>
      </c>
      <c r="G39" s="103"/>
      <c r="H39" s="104"/>
      <c r="I39" s="103"/>
      <c r="J39" s="153">
        <f t="shared" si="0"/>
        <v>120</v>
      </c>
      <c r="K39" s="162">
        <f t="shared" si="2"/>
        <v>31.578947368421051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0</v>
      </c>
      <c r="D40" s="142"/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12885</v>
      </c>
      <c r="D41" s="142"/>
      <c r="E41" s="142">
        <v>0</v>
      </c>
      <c r="F41" s="77">
        <v>3486</v>
      </c>
      <c r="G41" s="103"/>
      <c r="H41" s="104"/>
      <c r="I41" s="103"/>
      <c r="J41" s="153">
        <f t="shared" si="0"/>
        <v>3486</v>
      </c>
      <c r="K41" s="162" t="str">
        <f t="shared" si="2"/>
        <v>x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575</v>
      </c>
      <c r="D42" s="143">
        <v>90</v>
      </c>
      <c r="E42" s="143">
        <v>90</v>
      </c>
      <c r="F42" s="79">
        <v>15</v>
      </c>
      <c r="G42" s="98"/>
      <c r="H42" s="105"/>
      <c r="I42" s="103"/>
      <c r="J42" s="154">
        <f t="shared" si="0"/>
        <v>15</v>
      </c>
      <c r="K42" s="163">
        <f t="shared" si="2"/>
        <v>16.666666666666664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13857</v>
      </c>
      <c r="D43" s="82">
        <f t="shared" si="4"/>
        <v>470</v>
      </c>
      <c r="E43" s="82">
        <f t="shared" si="4"/>
        <v>470</v>
      </c>
      <c r="F43" s="13">
        <f t="shared" si="4"/>
        <v>3621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3621</v>
      </c>
      <c r="K43" s="166">
        <f t="shared" si="2"/>
        <v>770.42553191489367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972</v>
      </c>
      <c r="D45" s="82">
        <f t="shared" si="5"/>
        <v>470</v>
      </c>
      <c r="E45" s="82">
        <f t="shared" si="5"/>
        <v>470</v>
      </c>
      <c r="F45" s="13">
        <f t="shared" si="5"/>
        <v>135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135</v>
      </c>
      <c r="K45" s="161">
        <f t="shared" si="2"/>
        <v>28.723404255319153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0</v>
      </c>
      <c r="D46" s="82">
        <f t="shared" si="6"/>
        <v>-12801</v>
      </c>
      <c r="E46" s="82">
        <f t="shared" si="6"/>
        <v>-12801</v>
      </c>
      <c r="F46" s="13">
        <f t="shared" si="6"/>
        <v>-102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-102</v>
      </c>
      <c r="K46" s="161">
        <f t="shared" si="2"/>
        <v>0.79681274900398402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-12885</v>
      </c>
      <c r="D47" s="82">
        <f t="shared" si="7"/>
        <v>-12801</v>
      </c>
      <c r="E47" s="82">
        <f t="shared" si="7"/>
        <v>-12801</v>
      </c>
      <c r="F47" s="13">
        <f t="shared" si="7"/>
        <v>-3588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-3588</v>
      </c>
      <c r="K47" s="161">
        <f t="shared" si="2"/>
        <v>28.029060229669554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93</v>
      </c>
    </row>
    <row r="58" spans="1:10" x14ac:dyDescent="0.25">
      <c r="A58" s="39" t="s">
        <v>94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5C2C-3A33-4136-8AAE-B4B6552A7541}">
  <dimension ref="A1:P61"/>
  <sheetViews>
    <sheetView workbookViewId="0">
      <selection activeCell="P1" sqref="P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2" t="s">
        <v>95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4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9</v>
      </c>
      <c r="D11" s="144">
        <v>9</v>
      </c>
      <c r="E11" s="144">
        <v>9</v>
      </c>
      <c r="F11" s="14">
        <v>9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7.8819999999999997</v>
      </c>
      <c r="D12" s="145">
        <v>7.9</v>
      </c>
      <c r="E12" s="145">
        <v>7.9</v>
      </c>
      <c r="F12" s="31">
        <v>7.8388999999999998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2737</v>
      </c>
      <c r="D13" s="150" t="s">
        <v>4</v>
      </c>
      <c r="E13" s="150" t="s">
        <v>4</v>
      </c>
      <c r="F13" s="35">
        <v>2695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2332</v>
      </c>
      <c r="D14" s="151" t="s">
        <v>4</v>
      </c>
      <c r="E14" s="151" t="s">
        <v>4</v>
      </c>
      <c r="F14" s="36">
        <v>2296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5</v>
      </c>
      <c r="D15" s="151" t="s">
        <v>4</v>
      </c>
      <c r="E15" s="151" t="s">
        <v>4</v>
      </c>
      <c r="F15" s="36"/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179</v>
      </c>
      <c r="D16" s="151" t="s">
        <v>4</v>
      </c>
      <c r="E16" s="151" t="s">
        <v>4</v>
      </c>
      <c r="F16" s="36">
        <v>1369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1053</v>
      </c>
      <c r="D17" s="152" t="s">
        <v>4</v>
      </c>
      <c r="E17" s="152" t="s">
        <v>4</v>
      </c>
      <c r="F17" s="37">
        <v>1076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1642</v>
      </c>
      <c r="D18" s="64" t="s">
        <v>4</v>
      </c>
      <c r="E18" s="64" t="s">
        <v>4</v>
      </c>
      <c r="F18" s="28">
        <f>F13-F14+F15+F16+F17</f>
        <v>2844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406</v>
      </c>
      <c r="D19" s="150" t="s">
        <v>4</v>
      </c>
      <c r="E19" s="150" t="s">
        <v>4</v>
      </c>
      <c r="F19" s="37">
        <v>399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601</v>
      </c>
      <c r="D20" s="151" t="s">
        <v>4</v>
      </c>
      <c r="E20" s="151" t="s">
        <v>4</v>
      </c>
      <c r="F20" s="36">
        <v>396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112</v>
      </c>
      <c r="D21" s="151" t="s">
        <v>4</v>
      </c>
      <c r="E21" s="151" t="s">
        <v>4</v>
      </c>
      <c r="F21" s="36">
        <v>326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523</v>
      </c>
      <c r="D22" s="151" t="s">
        <v>4</v>
      </c>
      <c r="E22" s="151" t="s">
        <v>4</v>
      </c>
      <c r="F22" s="36">
        <v>1793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/>
      <c r="D23" s="152" t="s">
        <v>4</v>
      </c>
      <c r="E23" s="152" t="s">
        <v>4</v>
      </c>
      <c r="F23" s="38"/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6045</v>
      </c>
      <c r="D24" s="138">
        <v>6023</v>
      </c>
      <c r="E24" s="138">
        <v>6023</v>
      </c>
      <c r="F24" s="71">
        <v>1427</v>
      </c>
      <c r="G24" s="109"/>
      <c r="H24" s="110"/>
      <c r="I24" s="109"/>
      <c r="J24" s="93">
        <f t="shared" ref="J24:J47" si="0">SUM(F24:I24)</f>
        <v>1427</v>
      </c>
      <c r="K24" s="161">
        <f>IF(E24=0,"x",(J24/E24*100))</f>
        <v>23.69251203719077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/>
      <c r="D25" s="139"/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880</v>
      </c>
      <c r="D26" s="140">
        <v>1600</v>
      </c>
      <c r="E26" s="140">
        <v>1600</v>
      </c>
      <c r="F26" s="75">
        <v>400</v>
      </c>
      <c r="G26" s="111"/>
      <c r="H26" s="112"/>
      <c r="I26" s="113"/>
      <c r="J26" s="154">
        <f t="shared" si="0"/>
        <v>400</v>
      </c>
      <c r="K26" s="163">
        <f t="shared" ref="K26" si="1">IF(E26=0,"x",(J26/E26*100))</f>
        <v>25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169</v>
      </c>
      <c r="D27" s="141">
        <v>210</v>
      </c>
      <c r="E27" s="141">
        <v>210</v>
      </c>
      <c r="F27" s="76">
        <v>64</v>
      </c>
      <c r="G27" s="108"/>
      <c r="H27" s="107"/>
      <c r="I27" s="108"/>
      <c r="J27" s="93">
        <f t="shared" si="0"/>
        <v>64</v>
      </c>
      <c r="K27" s="166">
        <f t="shared" ref="K27:K47" si="2">IF(E27=0,"x",(J27/E27)*100)</f>
        <v>30.476190476190478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132</v>
      </c>
      <c r="D28" s="142">
        <v>167</v>
      </c>
      <c r="E28" s="142">
        <v>167</v>
      </c>
      <c r="F28" s="77">
        <v>37</v>
      </c>
      <c r="G28" s="103"/>
      <c r="H28" s="104"/>
      <c r="I28" s="103"/>
      <c r="J28" s="153">
        <f t="shared" si="0"/>
        <v>37</v>
      </c>
      <c r="K28" s="162">
        <f t="shared" si="2"/>
        <v>22.155688622754489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/>
      <c r="D29" s="142"/>
      <c r="E29" s="190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148</v>
      </c>
      <c r="D30" s="142">
        <v>127</v>
      </c>
      <c r="E30" s="190">
        <v>127</v>
      </c>
      <c r="F30" s="77">
        <v>0</v>
      </c>
      <c r="G30" s="103"/>
      <c r="H30" s="104"/>
      <c r="I30" s="103"/>
      <c r="J30" s="153">
        <f t="shared" si="0"/>
        <v>0</v>
      </c>
      <c r="K30" s="162">
        <f t="shared" si="2"/>
        <v>0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363</v>
      </c>
      <c r="D31" s="142">
        <v>310</v>
      </c>
      <c r="E31" s="190">
        <v>310</v>
      </c>
      <c r="F31" s="77">
        <v>122</v>
      </c>
      <c r="G31" s="103"/>
      <c r="H31" s="104"/>
      <c r="I31" s="103"/>
      <c r="J31" s="153">
        <f t="shared" si="0"/>
        <v>122</v>
      </c>
      <c r="K31" s="162">
        <f t="shared" si="2"/>
        <v>39.354838709677423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3833</v>
      </c>
      <c r="D32" s="142">
        <v>3843</v>
      </c>
      <c r="E32" s="142">
        <v>3843</v>
      </c>
      <c r="F32" s="77">
        <v>921</v>
      </c>
      <c r="G32" s="103"/>
      <c r="H32" s="104"/>
      <c r="I32" s="103"/>
      <c r="J32" s="153">
        <f t="shared" si="0"/>
        <v>921</v>
      </c>
      <c r="K32" s="162">
        <f t="shared" si="2"/>
        <v>23.965651834504293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1432</v>
      </c>
      <c r="D33" s="142">
        <v>1438</v>
      </c>
      <c r="E33" s="142">
        <v>1438</v>
      </c>
      <c r="F33" s="77">
        <v>350</v>
      </c>
      <c r="G33" s="103"/>
      <c r="H33" s="104"/>
      <c r="I33" s="103"/>
      <c r="J33" s="153">
        <f t="shared" si="0"/>
        <v>350</v>
      </c>
      <c r="K33" s="162">
        <f t="shared" si="2"/>
        <v>24.33936022253129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/>
      <c r="D34" s="142"/>
      <c r="E34" s="190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27</v>
      </c>
      <c r="D35" s="142">
        <v>27</v>
      </c>
      <c r="E35" s="190">
        <v>27</v>
      </c>
      <c r="F35" s="77">
        <v>7</v>
      </c>
      <c r="G35" s="103"/>
      <c r="H35" s="104"/>
      <c r="I35" s="103"/>
      <c r="J35" s="153">
        <f t="shared" si="0"/>
        <v>7</v>
      </c>
      <c r="K35" s="162">
        <f t="shared" si="2"/>
        <v>25.925925925925924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158</v>
      </c>
      <c r="D36" s="143">
        <v>70</v>
      </c>
      <c r="E36" s="143">
        <v>70</v>
      </c>
      <c r="F36" s="79">
        <v>40</v>
      </c>
      <c r="G36" s="98"/>
      <c r="H36" s="105"/>
      <c r="I36" s="103"/>
      <c r="J36" s="154">
        <f t="shared" si="0"/>
        <v>40</v>
      </c>
      <c r="K36" s="163">
        <f t="shared" si="2"/>
        <v>57.142857142857139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6262</v>
      </c>
      <c r="D37" s="82">
        <f t="shared" si="3"/>
        <v>6192</v>
      </c>
      <c r="E37" s="82">
        <f t="shared" si="3"/>
        <v>6192</v>
      </c>
      <c r="F37" s="13">
        <f t="shared" si="3"/>
        <v>1541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1541</v>
      </c>
      <c r="K37" s="164">
        <f t="shared" si="2"/>
        <v>24.886950904392766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/>
      <c r="D38" s="141"/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142</v>
      </c>
      <c r="D39" s="142">
        <v>100</v>
      </c>
      <c r="E39" s="142">
        <v>100</v>
      </c>
      <c r="F39" s="77">
        <v>34</v>
      </c>
      <c r="G39" s="103"/>
      <c r="H39" s="104"/>
      <c r="I39" s="103"/>
      <c r="J39" s="153">
        <f t="shared" si="0"/>
        <v>34</v>
      </c>
      <c r="K39" s="162">
        <f t="shared" si="2"/>
        <v>34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/>
      <c r="D40" s="142"/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6045</v>
      </c>
      <c r="D41" s="142">
        <v>6023</v>
      </c>
      <c r="E41" s="142">
        <v>6023</v>
      </c>
      <c r="F41" s="77">
        <v>1427</v>
      </c>
      <c r="G41" s="103"/>
      <c r="H41" s="104"/>
      <c r="I41" s="103"/>
      <c r="J41" s="153">
        <f t="shared" si="0"/>
        <v>1427</v>
      </c>
      <c r="K41" s="162">
        <f t="shared" si="2"/>
        <v>23.69251203719077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75</v>
      </c>
      <c r="D42" s="143">
        <v>69</v>
      </c>
      <c r="E42" s="143">
        <v>69</v>
      </c>
      <c r="F42" s="79">
        <v>10</v>
      </c>
      <c r="G42" s="98"/>
      <c r="H42" s="105"/>
      <c r="I42" s="103"/>
      <c r="J42" s="154">
        <f t="shared" si="0"/>
        <v>10</v>
      </c>
      <c r="K42" s="163">
        <f t="shared" si="2"/>
        <v>14.492753623188406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6262</v>
      </c>
      <c r="D43" s="82">
        <f t="shared" si="4"/>
        <v>6192</v>
      </c>
      <c r="E43" s="64">
        <f t="shared" si="4"/>
        <v>6192</v>
      </c>
      <c r="F43" s="13">
        <f t="shared" si="4"/>
        <v>1471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1471</v>
      </c>
      <c r="K43" s="166">
        <f t="shared" si="2"/>
        <v>23.756459948320412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217</v>
      </c>
      <c r="D45" s="82">
        <f t="shared" si="5"/>
        <v>169</v>
      </c>
      <c r="E45" s="82">
        <f t="shared" si="5"/>
        <v>169</v>
      </c>
      <c r="F45" s="13">
        <f t="shared" si="5"/>
        <v>44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44</v>
      </c>
      <c r="K45" s="161">
        <f t="shared" si="2"/>
        <v>26.035502958579883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0</v>
      </c>
      <c r="D46" s="82">
        <f t="shared" si="6"/>
        <v>0</v>
      </c>
      <c r="E46" s="64">
        <f t="shared" si="6"/>
        <v>0</v>
      </c>
      <c r="F46" s="13">
        <f t="shared" si="6"/>
        <v>-70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-70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-6045</v>
      </c>
      <c r="D47" s="82">
        <f t="shared" si="7"/>
        <v>-6023</v>
      </c>
      <c r="E47" s="82">
        <f t="shared" si="7"/>
        <v>-6023</v>
      </c>
      <c r="F47" s="13">
        <f>F46-F41</f>
        <v>-1497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-1497</v>
      </c>
      <c r="K47" s="161">
        <f t="shared" si="2"/>
        <v>24.854723559687862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49" spans="1:10" x14ac:dyDescent="0.25">
      <c r="A49" s="191" t="s">
        <v>96</v>
      </c>
    </row>
    <row r="50" spans="1:10" x14ac:dyDescent="0.25">
      <c r="A50" s="191" t="s">
        <v>97</v>
      </c>
      <c r="F50" s="192"/>
    </row>
    <row r="53" spans="1:10" ht="13.8" x14ac:dyDescent="0.25">
      <c r="A53" s="50" t="s">
        <v>11</v>
      </c>
    </row>
    <row r="54" spans="1:10" ht="13.8" x14ac:dyDescent="0.25">
      <c r="A54" s="51" t="s">
        <v>10</v>
      </c>
    </row>
    <row r="55" spans="1:10" ht="13.8" x14ac:dyDescent="0.25">
      <c r="A55" s="52" t="s">
        <v>9</v>
      </c>
    </row>
    <row r="56" spans="1:10" s="24" customFormat="1" ht="13.8" x14ac:dyDescent="0.25">
      <c r="A56" s="52" t="s">
        <v>61</v>
      </c>
      <c r="B56" s="25"/>
      <c r="E56" s="26"/>
      <c r="F56" s="26"/>
      <c r="G56" s="26"/>
      <c r="H56" s="26"/>
      <c r="I56" s="26"/>
      <c r="J56" s="26"/>
    </row>
    <row r="59" spans="1:10" x14ac:dyDescent="0.25">
      <c r="A59" s="39" t="s">
        <v>98</v>
      </c>
    </row>
    <row r="61" spans="1:10" x14ac:dyDescent="0.25">
      <c r="A61" s="39" t="s">
        <v>99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54F1-4D70-4A8C-803D-199EA8F87785}">
  <dimension ref="A1:P58"/>
  <sheetViews>
    <sheetView workbookViewId="0">
      <selection activeCell="P1" sqref="P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100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193">
        <v>25</v>
      </c>
      <c r="D11" s="144">
        <v>25</v>
      </c>
      <c r="E11" s="144">
        <v>25</v>
      </c>
      <c r="F11" s="14">
        <v>25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94">
        <v>22.501999999999999</v>
      </c>
      <c r="D12" s="145">
        <v>22.5</v>
      </c>
      <c r="E12" s="145">
        <v>22.5</v>
      </c>
      <c r="F12" s="31">
        <v>23.687000000000001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195">
        <v>3908</v>
      </c>
      <c r="D13" s="150" t="s">
        <v>4</v>
      </c>
      <c r="E13" s="150" t="s">
        <v>4</v>
      </c>
      <c r="F13" s="35">
        <v>3935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195">
        <v>3705</v>
      </c>
      <c r="D14" s="151" t="s">
        <v>4</v>
      </c>
      <c r="E14" s="151" t="s">
        <v>4</v>
      </c>
      <c r="F14" s="36">
        <v>3742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195">
        <v>23</v>
      </c>
      <c r="D15" s="151" t="s">
        <v>4</v>
      </c>
      <c r="E15" s="151" t="s">
        <v>4</v>
      </c>
      <c r="F15" s="36">
        <v>0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195">
        <v>814</v>
      </c>
      <c r="D16" s="151" t="s">
        <v>4</v>
      </c>
      <c r="E16" s="151" t="s">
        <v>4</v>
      </c>
      <c r="F16" s="36">
        <v>3650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196">
        <v>2898</v>
      </c>
      <c r="D17" s="152" t="s">
        <v>4</v>
      </c>
      <c r="E17" s="152" t="s">
        <v>4</v>
      </c>
      <c r="F17" s="37">
        <v>2741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197">
        <f t="shared" ref="C18" si="0">C13-C14+C15+C16+C17</f>
        <v>3938</v>
      </c>
      <c r="D18" s="64" t="s">
        <v>4</v>
      </c>
      <c r="E18" s="64" t="s">
        <v>4</v>
      </c>
      <c r="F18" s="28">
        <f>F13-F14+F15+F16+F17</f>
        <v>6584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196">
        <v>203</v>
      </c>
      <c r="D19" s="150" t="s">
        <v>4</v>
      </c>
      <c r="E19" s="150" t="s">
        <v>4</v>
      </c>
      <c r="F19" s="37">
        <v>193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195">
        <v>1460</v>
      </c>
      <c r="D20" s="151" t="s">
        <v>4</v>
      </c>
      <c r="E20" s="151" t="s">
        <v>4</v>
      </c>
      <c r="F20" s="36">
        <v>1189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195">
        <v>151</v>
      </c>
      <c r="D21" s="151" t="s">
        <v>4</v>
      </c>
      <c r="E21" s="151" t="s">
        <v>4</v>
      </c>
      <c r="F21" s="36">
        <v>452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195">
        <v>2056</v>
      </c>
      <c r="D22" s="151" t="s">
        <v>4</v>
      </c>
      <c r="E22" s="151" t="s">
        <v>4</v>
      </c>
      <c r="F22" s="36">
        <v>4956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198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199">
        <v>14333</v>
      </c>
      <c r="D24" s="138">
        <v>14442</v>
      </c>
      <c r="E24" s="138">
        <v>14606</v>
      </c>
      <c r="F24" s="71">
        <v>3366</v>
      </c>
      <c r="G24" s="109"/>
      <c r="H24" s="110"/>
      <c r="I24" s="109"/>
      <c r="J24" s="93">
        <f t="shared" ref="J24:J47" si="1">SUM(F24:I24)</f>
        <v>3366</v>
      </c>
      <c r="K24" s="161">
        <f>IF(E24=0,"x",(J24/E24*100))</f>
        <v>23.045323839518005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36">
        <v>0</v>
      </c>
      <c r="D25" s="139"/>
      <c r="E25" s="139">
        <v>0</v>
      </c>
      <c r="F25" s="73">
        <v>0</v>
      </c>
      <c r="G25" s="103"/>
      <c r="H25" s="104"/>
      <c r="I25" s="103"/>
      <c r="J25" s="153">
        <f t="shared" si="1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200">
        <v>2228</v>
      </c>
      <c r="D26" s="140">
        <v>4523</v>
      </c>
      <c r="E26" s="140">
        <v>4123</v>
      </c>
      <c r="F26" s="75">
        <v>1031</v>
      </c>
      <c r="G26" s="111"/>
      <c r="H26" s="112"/>
      <c r="I26" s="113"/>
      <c r="J26" s="154">
        <f t="shared" si="1"/>
        <v>1031</v>
      </c>
      <c r="K26" s="163">
        <f t="shared" ref="K26" si="2">IF(E26=0,"x",(J26/E26*100))</f>
        <v>25.006063545961677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35">
        <v>326</v>
      </c>
      <c r="D27" s="141">
        <v>240</v>
      </c>
      <c r="E27" s="141">
        <v>340</v>
      </c>
      <c r="F27" s="76">
        <v>120</v>
      </c>
      <c r="G27" s="108"/>
      <c r="H27" s="107"/>
      <c r="I27" s="108"/>
      <c r="J27" s="93">
        <f t="shared" si="1"/>
        <v>120</v>
      </c>
      <c r="K27" s="166">
        <f t="shared" ref="K27:K47" si="3">IF(E27=0,"x",(J27/E27)*100)</f>
        <v>35.294117647058826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36">
        <v>826</v>
      </c>
      <c r="D28" s="142">
        <v>942</v>
      </c>
      <c r="E28" s="142">
        <v>942</v>
      </c>
      <c r="F28" s="77">
        <v>408</v>
      </c>
      <c r="G28" s="103"/>
      <c r="H28" s="104"/>
      <c r="I28" s="103"/>
      <c r="J28" s="153">
        <f t="shared" si="1"/>
        <v>408</v>
      </c>
      <c r="K28" s="162">
        <f t="shared" si="3"/>
        <v>43.312101910828027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36"/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1"/>
        <v>0</v>
      </c>
      <c r="K29" s="162" t="str">
        <f t="shared" si="3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36">
        <v>229</v>
      </c>
      <c r="D30" s="142">
        <v>310</v>
      </c>
      <c r="E30" s="142">
        <v>0</v>
      </c>
      <c r="F30" s="77">
        <v>0</v>
      </c>
      <c r="G30" s="103"/>
      <c r="H30" s="104"/>
      <c r="I30" s="103"/>
      <c r="J30" s="153">
        <f t="shared" si="1"/>
        <v>0</v>
      </c>
      <c r="K30" s="162" t="str">
        <f t="shared" si="3"/>
        <v>x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36">
        <v>601</v>
      </c>
      <c r="D31" s="142">
        <v>561</v>
      </c>
      <c r="E31" s="142">
        <v>686</v>
      </c>
      <c r="F31" s="77">
        <v>184</v>
      </c>
      <c r="G31" s="103"/>
      <c r="H31" s="104"/>
      <c r="I31" s="103"/>
      <c r="J31" s="153">
        <f t="shared" si="1"/>
        <v>184</v>
      </c>
      <c r="K31" s="162">
        <f t="shared" si="3"/>
        <v>26.822157434402332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36">
        <v>9523</v>
      </c>
      <c r="D32" s="142">
        <v>9425</v>
      </c>
      <c r="E32" s="142">
        <v>9425</v>
      </c>
      <c r="F32" s="77">
        <v>2224</v>
      </c>
      <c r="G32" s="103"/>
      <c r="H32" s="104"/>
      <c r="I32" s="103"/>
      <c r="J32" s="153">
        <f t="shared" si="1"/>
        <v>2224</v>
      </c>
      <c r="K32" s="162">
        <f t="shared" si="3"/>
        <v>23.596816976127322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36">
        <v>3379</v>
      </c>
      <c r="D33" s="142">
        <v>3408</v>
      </c>
      <c r="E33" s="142">
        <v>3408</v>
      </c>
      <c r="F33" s="77">
        <v>807</v>
      </c>
      <c r="G33" s="103"/>
      <c r="H33" s="104"/>
      <c r="I33" s="103"/>
      <c r="J33" s="153">
        <f t="shared" si="1"/>
        <v>807</v>
      </c>
      <c r="K33" s="162">
        <f t="shared" si="3"/>
        <v>23.679577464788732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36">
        <v>0</v>
      </c>
      <c r="D34" s="142">
        <v>0</v>
      </c>
      <c r="E34" s="142">
        <v>0</v>
      </c>
      <c r="F34" s="77">
        <v>0</v>
      </c>
      <c r="G34" s="103"/>
      <c r="H34" s="104"/>
      <c r="I34" s="103"/>
      <c r="J34" s="153">
        <f t="shared" si="1"/>
        <v>0</v>
      </c>
      <c r="K34" s="162" t="str">
        <f t="shared" si="3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36">
        <v>39</v>
      </c>
      <c r="D35" s="142">
        <v>36</v>
      </c>
      <c r="E35" s="142">
        <v>0</v>
      </c>
      <c r="F35" s="77">
        <v>9</v>
      </c>
      <c r="G35" s="103"/>
      <c r="H35" s="104"/>
      <c r="I35" s="103"/>
      <c r="J35" s="153">
        <f t="shared" si="1"/>
        <v>9</v>
      </c>
      <c r="K35" s="162" t="str">
        <f t="shared" si="3"/>
        <v>x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38">
        <v>62</v>
      </c>
      <c r="D36" s="143">
        <v>45</v>
      </c>
      <c r="E36" s="143">
        <v>166</v>
      </c>
      <c r="F36" s="79">
        <v>52</v>
      </c>
      <c r="G36" s="98"/>
      <c r="H36" s="105"/>
      <c r="I36" s="103"/>
      <c r="J36" s="154">
        <f t="shared" si="1"/>
        <v>52</v>
      </c>
      <c r="K36" s="163">
        <f t="shared" si="3"/>
        <v>31.325301204819279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28">
        <f>SUM(C27:C36)</f>
        <v>14985</v>
      </c>
      <c r="D37" s="82">
        <f t="shared" ref="D37:I37" si="4">SUM(D27:D36)</f>
        <v>14967</v>
      </c>
      <c r="E37" s="82">
        <f t="shared" si="4"/>
        <v>14967</v>
      </c>
      <c r="F37" s="13">
        <f t="shared" si="4"/>
        <v>3804</v>
      </c>
      <c r="G37" s="114">
        <f t="shared" si="4"/>
        <v>0</v>
      </c>
      <c r="H37" s="28">
        <f t="shared" si="4"/>
        <v>0</v>
      </c>
      <c r="I37" s="114">
        <f t="shared" si="4"/>
        <v>0</v>
      </c>
      <c r="J37" s="82">
        <f t="shared" si="1"/>
        <v>3804</v>
      </c>
      <c r="K37" s="164">
        <f t="shared" si="3"/>
        <v>25.415915013028663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35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1"/>
        <v>0</v>
      </c>
      <c r="K38" s="161" t="str">
        <f t="shared" si="3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36">
        <v>419</v>
      </c>
      <c r="D39" s="142">
        <v>425</v>
      </c>
      <c r="E39" s="142">
        <v>425</v>
      </c>
      <c r="F39" s="77">
        <v>118</v>
      </c>
      <c r="G39" s="103"/>
      <c r="H39" s="104"/>
      <c r="I39" s="103"/>
      <c r="J39" s="153">
        <f t="shared" si="1"/>
        <v>118</v>
      </c>
      <c r="K39" s="162">
        <f t="shared" si="3"/>
        <v>27.764705882352942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36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1"/>
        <v>0</v>
      </c>
      <c r="K40" s="162" t="str">
        <f t="shared" si="3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36">
        <v>14333</v>
      </c>
      <c r="D41" s="142">
        <v>14442</v>
      </c>
      <c r="E41" s="142">
        <v>14442</v>
      </c>
      <c r="F41" s="77">
        <v>3366</v>
      </c>
      <c r="G41" s="103"/>
      <c r="H41" s="104"/>
      <c r="I41" s="103"/>
      <c r="J41" s="153">
        <f t="shared" si="1"/>
        <v>3366</v>
      </c>
      <c r="K41" s="162">
        <f t="shared" si="3"/>
        <v>23.30702118820108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38">
        <v>301</v>
      </c>
      <c r="D42" s="143">
        <v>100</v>
      </c>
      <c r="E42" s="143">
        <v>100</v>
      </c>
      <c r="F42" s="79">
        <v>45</v>
      </c>
      <c r="G42" s="98"/>
      <c r="H42" s="105"/>
      <c r="I42" s="103"/>
      <c r="J42" s="154">
        <f t="shared" si="1"/>
        <v>45</v>
      </c>
      <c r="K42" s="163">
        <f t="shared" si="3"/>
        <v>45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28">
        <f>SUM(C38:C42)</f>
        <v>15053</v>
      </c>
      <c r="D43" s="82">
        <f t="shared" ref="D43:I43" si="5">SUM(D38:D42)</f>
        <v>14967</v>
      </c>
      <c r="E43" s="82">
        <f t="shared" si="5"/>
        <v>14967</v>
      </c>
      <c r="F43" s="13">
        <f t="shared" si="5"/>
        <v>3529</v>
      </c>
      <c r="G43" s="114">
        <f t="shared" si="5"/>
        <v>0</v>
      </c>
      <c r="H43" s="28">
        <f t="shared" si="5"/>
        <v>0</v>
      </c>
      <c r="I43" s="115">
        <f t="shared" si="5"/>
        <v>0</v>
      </c>
      <c r="J43" s="82">
        <f t="shared" si="1"/>
        <v>3529</v>
      </c>
      <c r="K43" s="166">
        <f t="shared" si="3"/>
        <v>23.578539453464291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201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>C43-C41</f>
        <v>720</v>
      </c>
      <c r="D45" s="82">
        <f t="shared" ref="D45:I45" si="6">D43-D41</f>
        <v>525</v>
      </c>
      <c r="E45" s="82">
        <f t="shared" si="6"/>
        <v>525</v>
      </c>
      <c r="F45" s="13">
        <f t="shared" si="6"/>
        <v>163</v>
      </c>
      <c r="G45" s="83">
        <f t="shared" si="6"/>
        <v>0</v>
      </c>
      <c r="H45" s="13">
        <f t="shared" si="6"/>
        <v>0</v>
      </c>
      <c r="I45" s="83">
        <f t="shared" si="6"/>
        <v>0</v>
      </c>
      <c r="J45" s="93">
        <f t="shared" si="1"/>
        <v>163</v>
      </c>
      <c r="K45" s="161">
        <f t="shared" si="3"/>
        <v>31.047619047619047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>C43-C37</f>
        <v>68</v>
      </c>
      <c r="D46" s="82">
        <f t="shared" ref="D46:I46" si="7">D43-D37</f>
        <v>0</v>
      </c>
      <c r="E46" s="82">
        <f t="shared" si="7"/>
        <v>0</v>
      </c>
      <c r="F46" s="13">
        <f t="shared" si="7"/>
        <v>-275</v>
      </c>
      <c r="G46" s="83">
        <f t="shared" si="7"/>
        <v>0</v>
      </c>
      <c r="H46" s="13">
        <f t="shared" si="7"/>
        <v>0</v>
      </c>
      <c r="I46" s="83">
        <f t="shared" si="7"/>
        <v>0</v>
      </c>
      <c r="J46" s="93">
        <f t="shared" si="1"/>
        <v>-275</v>
      </c>
      <c r="K46" s="161" t="str">
        <f t="shared" si="3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>C46-C41</f>
        <v>-14265</v>
      </c>
      <c r="D47" s="82">
        <f t="shared" ref="D47:I47" si="8">D46-D41</f>
        <v>-14442</v>
      </c>
      <c r="E47" s="82">
        <f t="shared" si="8"/>
        <v>-14442</v>
      </c>
      <c r="F47" s="13">
        <f t="shared" si="8"/>
        <v>-3641</v>
      </c>
      <c r="G47" s="83">
        <f t="shared" si="8"/>
        <v>0</v>
      </c>
      <c r="H47" s="13">
        <f t="shared" si="8"/>
        <v>0</v>
      </c>
      <c r="I47" s="83">
        <f t="shared" si="8"/>
        <v>0</v>
      </c>
      <c r="J47" s="82">
        <f t="shared" si="1"/>
        <v>-3641</v>
      </c>
      <c r="K47" s="161">
        <f t="shared" si="3"/>
        <v>25.211189585929926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4" spans="1:10" x14ac:dyDescent="0.25">
      <c r="A54" s="39" t="s">
        <v>101</v>
      </c>
    </row>
    <row r="56" spans="1:10" x14ac:dyDescent="0.25">
      <c r="A56" s="39" t="s">
        <v>102</v>
      </c>
    </row>
    <row r="58" spans="1:10" x14ac:dyDescent="0.25">
      <c r="A58" s="39" t="s">
        <v>103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DB2A-2876-480F-B8A0-6A4B49E1ED3D}">
  <dimension ref="A1:P58"/>
  <sheetViews>
    <sheetView workbookViewId="0">
      <selection activeCell="Q1" sqref="Q1"/>
    </sheetView>
  </sheetViews>
  <sheetFormatPr defaultColWidth="8.6640625" defaultRowHeight="13.2" x14ac:dyDescent="0.25"/>
  <cols>
    <col min="1" max="1" width="37.6640625" style="39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 x14ac:dyDescent="0.4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22"/>
    </row>
    <row r="2" spans="1:16" x14ac:dyDescent="0.25">
      <c r="O2" s="23"/>
    </row>
    <row r="3" spans="1:16" ht="17.399999999999999" x14ac:dyDescent="0.3">
      <c r="A3" s="40" t="s">
        <v>69</v>
      </c>
      <c r="F3" s="20"/>
      <c r="G3" s="20"/>
    </row>
    <row r="4" spans="1:16" ht="17.399999999999999" x14ac:dyDescent="0.3">
      <c r="A4" s="41"/>
      <c r="F4" s="20"/>
      <c r="G4" s="20"/>
    </row>
    <row r="5" spans="1:16" x14ac:dyDescent="0.25">
      <c r="A5" s="42"/>
      <c r="F5" s="20"/>
      <c r="G5" s="20"/>
    </row>
    <row r="6" spans="1:16" ht="13.8" thickBot="1" x14ac:dyDescent="0.3">
      <c r="F6" s="20"/>
      <c r="G6" s="20"/>
    </row>
    <row r="7" spans="1:16" ht="18" thickBot="1" x14ac:dyDescent="0.35">
      <c r="A7" s="43" t="s">
        <v>60</v>
      </c>
      <c r="B7" s="21"/>
      <c r="C7" s="185" t="s">
        <v>104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/>
    </row>
    <row r="8" spans="1:16" ht="13.8" thickBot="1" x14ac:dyDescent="0.3">
      <c r="A8" s="42" t="s">
        <v>59</v>
      </c>
      <c r="F8" s="20"/>
      <c r="G8" s="20"/>
    </row>
    <row r="9" spans="1:16" ht="13.8" thickBot="1" x14ac:dyDescent="0.3">
      <c r="A9" s="169" t="s">
        <v>52</v>
      </c>
      <c r="B9" s="167" t="s">
        <v>70</v>
      </c>
      <c r="C9" s="96" t="s">
        <v>3</v>
      </c>
      <c r="D9" s="146" t="s">
        <v>58</v>
      </c>
      <c r="E9" s="147" t="s">
        <v>57</v>
      </c>
      <c r="F9" s="179" t="s">
        <v>56</v>
      </c>
      <c r="G9" s="180"/>
      <c r="H9" s="180"/>
      <c r="I9" s="181"/>
      <c r="J9" s="19" t="s">
        <v>71</v>
      </c>
      <c r="K9" s="18" t="s">
        <v>55</v>
      </c>
      <c r="M9" s="53" t="s">
        <v>53</v>
      </c>
      <c r="N9" s="53" t="s">
        <v>54</v>
      </c>
      <c r="O9" s="53" t="s">
        <v>53</v>
      </c>
    </row>
    <row r="10" spans="1:16" ht="13.8" thickBot="1" x14ac:dyDescent="0.3">
      <c r="A10" s="170"/>
      <c r="B10" s="168"/>
      <c r="C10" s="97" t="s">
        <v>68</v>
      </c>
      <c r="D10" s="148">
        <v>2026</v>
      </c>
      <c r="E10" s="149">
        <v>2026</v>
      </c>
      <c r="F10" s="17" t="s">
        <v>51</v>
      </c>
      <c r="G10" s="55" t="s">
        <v>50</v>
      </c>
      <c r="H10" s="55" t="s">
        <v>49</v>
      </c>
      <c r="I10" s="56" t="s">
        <v>48</v>
      </c>
      <c r="J10" s="16" t="s">
        <v>8</v>
      </c>
      <c r="K10" s="15" t="s">
        <v>47</v>
      </c>
      <c r="M10" s="57" t="s">
        <v>64</v>
      </c>
      <c r="N10" s="54" t="s">
        <v>65</v>
      </c>
      <c r="O10" s="54" t="s">
        <v>46</v>
      </c>
    </row>
    <row r="11" spans="1:16" x14ac:dyDescent="0.25">
      <c r="A11" s="44" t="s">
        <v>45</v>
      </c>
      <c r="B11" s="58"/>
      <c r="C11" s="27">
        <v>21</v>
      </c>
      <c r="D11" s="144">
        <v>18</v>
      </c>
      <c r="E11" s="144">
        <v>18</v>
      </c>
      <c r="F11" s="14">
        <v>21</v>
      </c>
      <c r="G11" s="98"/>
      <c r="H11" s="99"/>
      <c r="I11" s="100"/>
      <c r="J11" s="156" t="s">
        <v>4</v>
      </c>
      <c r="K11" s="160" t="s">
        <v>4</v>
      </c>
      <c r="L11" s="173"/>
      <c r="M11" s="116"/>
      <c r="N11" s="117"/>
      <c r="O11" s="117"/>
    </row>
    <row r="12" spans="1:16" ht="13.8" thickBot="1" x14ac:dyDescent="0.3">
      <c r="A12" s="45" t="s">
        <v>44</v>
      </c>
      <c r="B12" s="61"/>
      <c r="C12" s="189">
        <v>19</v>
      </c>
      <c r="D12" s="145">
        <v>17</v>
      </c>
      <c r="E12" s="145">
        <v>17</v>
      </c>
      <c r="F12" s="31">
        <v>19</v>
      </c>
      <c r="G12" s="101"/>
      <c r="H12" s="102"/>
      <c r="I12" s="101"/>
      <c r="J12" s="157"/>
      <c r="K12" s="80" t="s">
        <v>4</v>
      </c>
      <c r="L12" s="173"/>
      <c r="M12" s="118"/>
      <c r="N12" s="119"/>
      <c r="O12" s="119"/>
    </row>
    <row r="13" spans="1:16" x14ac:dyDescent="0.25">
      <c r="A13" s="46" t="s">
        <v>62</v>
      </c>
      <c r="B13" s="62"/>
      <c r="C13" s="5">
        <v>4141</v>
      </c>
      <c r="D13" s="150" t="s">
        <v>4</v>
      </c>
      <c r="E13" s="150" t="s">
        <v>4</v>
      </c>
      <c r="F13" s="35">
        <v>4145</v>
      </c>
      <c r="G13" s="103"/>
      <c r="H13" s="104"/>
      <c r="I13" s="103"/>
      <c r="J13" s="153" t="s">
        <v>4</v>
      </c>
      <c r="K13" s="11" t="s">
        <v>4</v>
      </c>
      <c r="L13" s="173"/>
      <c r="M13" s="116"/>
      <c r="N13" s="120"/>
      <c r="O13" s="120"/>
    </row>
    <row r="14" spans="1:16" x14ac:dyDescent="0.25">
      <c r="A14" s="47" t="s">
        <v>63</v>
      </c>
      <c r="B14" s="62"/>
      <c r="C14" s="5">
        <v>3996</v>
      </c>
      <c r="D14" s="151" t="s">
        <v>4</v>
      </c>
      <c r="E14" s="151" t="s">
        <v>4</v>
      </c>
      <c r="F14" s="36">
        <v>4008</v>
      </c>
      <c r="G14" s="103"/>
      <c r="H14" s="104"/>
      <c r="I14" s="103"/>
      <c r="J14" s="153" t="s">
        <v>4</v>
      </c>
      <c r="K14" s="11" t="s">
        <v>4</v>
      </c>
      <c r="L14" s="173"/>
      <c r="M14" s="121"/>
      <c r="N14" s="120"/>
      <c r="O14" s="120"/>
    </row>
    <row r="15" spans="1:16" x14ac:dyDescent="0.25">
      <c r="A15" s="47" t="s">
        <v>43</v>
      </c>
      <c r="B15" s="62" t="s">
        <v>42</v>
      </c>
      <c r="C15" s="5">
        <v>22</v>
      </c>
      <c r="D15" s="151" t="s">
        <v>4</v>
      </c>
      <c r="E15" s="151" t="s">
        <v>4</v>
      </c>
      <c r="F15" s="36">
        <v>0</v>
      </c>
      <c r="G15" s="103"/>
      <c r="H15" s="104"/>
      <c r="I15" s="103"/>
      <c r="J15" s="153" t="s">
        <v>4</v>
      </c>
      <c r="K15" s="11" t="s">
        <v>4</v>
      </c>
      <c r="L15" s="173"/>
      <c r="M15" s="121"/>
      <c r="N15" s="120"/>
      <c r="O15" s="120"/>
    </row>
    <row r="16" spans="1:16" x14ac:dyDescent="0.25">
      <c r="A16" s="47" t="s">
        <v>41</v>
      </c>
      <c r="B16" s="62" t="s">
        <v>4</v>
      </c>
      <c r="C16" s="5">
        <v>622</v>
      </c>
      <c r="D16" s="151" t="s">
        <v>4</v>
      </c>
      <c r="E16" s="151" t="s">
        <v>4</v>
      </c>
      <c r="F16" s="36">
        <v>3022</v>
      </c>
      <c r="G16" s="103"/>
      <c r="H16" s="104"/>
      <c r="I16" s="103"/>
      <c r="J16" s="153" t="s">
        <v>4</v>
      </c>
      <c r="K16" s="11" t="s">
        <v>4</v>
      </c>
      <c r="L16" s="173"/>
      <c r="M16" s="121"/>
      <c r="N16" s="120"/>
      <c r="O16" s="120"/>
    </row>
    <row r="17" spans="1:15" ht="13.8" thickBot="1" x14ac:dyDescent="0.3">
      <c r="A17" s="44" t="s">
        <v>40</v>
      </c>
      <c r="B17" s="63" t="s">
        <v>39</v>
      </c>
      <c r="C17" s="4">
        <v>1657</v>
      </c>
      <c r="D17" s="152" t="s">
        <v>4</v>
      </c>
      <c r="E17" s="152" t="s">
        <v>4</v>
      </c>
      <c r="F17" s="37">
        <v>1918</v>
      </c>
      <c r="G17" s="98"/>
      <c r="H17" s="105"/>
      <c r="I17" s="106"/>
      <c r="J17" s="158" t="s">
        <v>4</v>
      </c>
      <c r="K17" s="12" t="s">
        <v>4</v>
      </c>
      <c r="L17" s="173"/>
      <c r="M17" s="122"/>
      <c r="N17" s="123"/>
      <c r="O17" s="123"/>
    </row>
    <row r="18" spans="1:15" ht="13.8" thickBot="1" x14ac:dyDescent="0.3">
      <c r="A18" s="48" t="s">
        <v>38</v>
      </c>
      <c r="B18" s="34"/>
      <c r="C18" s="64">
        <f>C13-C14+C15+C16+C17</f>
        <v>2446</v>
      </c>
      <c r="D18" s="64" t="s">
        <v>4</v>
      </c>
      <c r="E18" s="64" t="s">
        <v>4</v>
      </c>
      <c r="F18" s="28">
        <f>F13-F14+F15+F16+F17</f>
        <v>5077</v>
      </c>
      <c r="G18" s="29"/>
      <c r="H18" s="65"/>
      <c r="I18" s="66"/>
      <c r="J18" s="82" t="s">
        <v>4</v>
      </c>
      <c r="K18" s="13" t="s">
        <v>4</v>
      </c>
      <c r="L18" s="173"/>
      <c r="M18" s="67"/>
      <c r="N18" s="30"/>
      <c r="O18" s="30"/>
    </row>
    <row r="19" spans="1:15" x14ac:dyDescent="0.25">
      <c r="A19" s="44" t="s">
        <v>66</v>
      </c>
      <c r="B19" s="68" t="s">
        <v>67</v>
      </c>
      <c r="C19" s="32">
        <v>125</v>
      </c>
      <c r="D19" s="150" t="s">
        <v>4</v>
      </c>
      <c r="E19" s="150" t="s">
        <v>4</v>
      </c>
      <c r="F19" s="37">
        <v>117</v>
      </c>
      <c r="G19" s="98"/>
      <c r="H19" s="107"/>
      <c r="I19" s="108"/>
      <c r="J19" s="158" t="s">
        <v>4</v>
      </c>
      <c r="K19" s="12" t="s">
        <v>4</v>
      </c>
      <c r="L19" s="173"/>
      <c r="M19" s="124"/>
      <c r="N19" s="123"/>
      <c r="O19" s="123"/>
    </row>
    <row r="20" spans="1:15" x14ac:dyDescent="0.25">
      <c r="A20" s="47" t="s">
        <v>37</v>
      </c>
      <c r="B20" s="62" t="s">
        <v>36</v>
      </c>
      <c r="C20" s="33">
        <v>764</v>
      </c>
      <c r="D20" s="151" t="s">
        <v>4</v>
      </c>
      <c r="E20" s="151" t="s">
        <v>4</v>
      </c>
      <c r="F20" s="36">
        <v>541</v>
      </c>
      <c r="G20" s="103"/>
      <c r="H20" s="104"/>
      <c r="I20" s="103"/>
      <c r="J20" s="153" t="s">
        <v>4</v>
      </c>
      <c r="K20" s="11" t="s">
        <v>4</v>
      </c>
      <c r="L20" s="173"/>
      <c r="M20" s="121"/>
      <c r="N20" s="120"/>
      <c r="O20" s="120"/>
    </row>
    <row r="21" spans="1:15" x14ac:dyDescent="0.25">
      <c r="A21" s="47" t="s">
        <v>35</v>
      </c>
      <c r="B21" s="62" t="s">
        <v>4</v>
      </c>
      <c r="C21" s="33">
        <v>184</v>
      </c>
      <c r="D21" s="151" t="s">
        <v>4</v>
      </c>
      <c r="E21" s="151" t="s">
        <v>4</v>
      </c>
      <c r="F21" s="36">
        <v>421</v>
      </c>
      <c r="G21" s="103"/>
      <c r="H21" s="104"/>
      <c r="I21" s="103"/>
      <c r="J21" s="153" t="s">
        <v>4</v>
      </c>
      <c r="K21" s="11" t="s">
        <v>4</v>
      </c>
      <c r="L21" s="173"/>
      <c r="M21" s="121"/>
      <c r="N21" s="120"/>
      <c r="O21" s="120"/>
    </row>
    <row r="22" spans="1:15" x14ac:dyDescent="0.25">
      <c r="A22" s="47" t="s">
        <v>34</v>
      </c>
      <c r="B22" s="62" t="s">
        <v>4</v>
      </c>
      <c r="C22" s="33">
        <v>1374</v>
      </c>
      <c r="D22" s="151" t="s">
        <v>4</v>
      </c>
      <c r="E22" s="151" t="s">
        <v>4</v>
      </c>
      <c r="F22" s="36">
        <v>3694</v>
      </c>
      <c r="G22" s="103"/>
      <c r="H22" s="104"/>
      <c r="I22" s="103"/>
      <c r="J22" s="153" t="s">
        <v>4</v>
      </c>
      <c r="K22" s="11" t="s">
        <v>4</v>
      </c>
      <c r="L22" s="173"/>
      <c r="M22" s="121"/>
      <c r="N22" s="120"/>
      <c r="O22" s="120"/>
    </row>
    <row r="23" spans="1:15" ht="13.8" thickBot="1" x14ac:dyDescent="0.3">
      <c r="A23" s="45" t="s">
        <v>33</v>
      </c>
      <c r="B23" s="69" t="s">
        <v>4</v>
      </c>
      <c r="C23" s="33">
        <v>0</v>
      </c>
      <c r="D23" s="152" t="s">
        <v>4</v>
      </c>
      <c r="E23" s="152" t="s">
        <v>4</v>
      </c>
      <c r="F23" s="38">
        <v>0</v>
      </c>
      <c r="G23" s="106"/>
      <c r="H23" s="105"/>
      <c r="I23" s="106"/>
      <c r="J23" s="159" t="s">
        <v>4</v>
      </c>
      <c r="K23" s="10" t="s">
        <v>4</v>
      </c>
      <c r="L23" s="173"/>
      <c r="M23" s="118"/>
      <c r="N23" s="125"/>
      <c r="O23" s="125"/>
    </row>
    <row r="24" spans="1:15" x14ac:dyDescent="0.25">
      <c r="A24" s="49" t="s">
        <v>32</v>
      </c>
      <c r="B24" s="70" t="s">
        <v>4</v>
      </c>
      <c r="C24" s="9">
        <v>10193</v>
      </c>
      <c r="D24" s="138">
        <v>8763</v>
      </c>
      <c r="E24" s="138">
        <v>8763</v>
      </c>
      <c r="F24" s="71">
        <v>3224</v>
      </c>
      <c r="G24" s="109"/>
      <c r="H24" s="110"/>
      <c r="I24" s="109"/>
      <c r="J24" s="93">
        <f t="shared" ref="J24:J47" si="0">SUM(F24:I24)</f>
        <v>3224</v>
      </c>
      <c r="K24" s="161">
        <f>IF(E24=0,"x",(J24/E24*100))</f>
        <v>36.791053292251512</v>
      </c>
      <c r="L24" s="173"/>
      <c r="M24" s="116"/>
      <c r="N24" s="126"/>
      <c r="O24" s="127"/>
    </row>
    <row r="25" spans="1:15" x14ac:dyDescent="0.25">
      <c r="A25" s="47" t="s">
        <v>31</v>
      </c>
      <c r="B25" s="72" t="s">
        <v>4</v>
      </c>
      <c r="C25" s="5">
        <v>0</v>
      </c>
      <c r="D25" s="139">
        <v>0</v>
      </c>
      <c r="E25" s="139">
        <v>0</v>
      </c>
      <c r="F25" s="73">
        <v>0</v>
      </c>
      <c r="G25" s="103"/>
      <c r="H25" s="104"/>
      <c r="I25" s="103"/>
      <c r="J25" s="153">
        <f t="shared" si="0"/>
        <v>0</v>
      </c>
      <c r="K25" s="162" t="str">
        <f>IF(E25=0,"x",(J25/E25)*100)</f>
        <v>x</v>
      </c>
      <c r="L25" s="173"/>
      <c r="M25" s="121"/>
      <c r="N25" s="128"/>
      <c r="O25" s="129"/>
    </row>
    <row r="26" spans="1:15" ht="13.8" thickBot="1" x14ac:dyDescent="0.3">
      <c r="A26" s="45" t="s">
        <v>30</v>
      </c>
      <c r="B26" s="74">
        <v>672</v>
      </c>
      <c r="C26" s="8">
        <v>2030</v>
      </c>
      <c r="D26" s="140">
        <v>3520</v>
      </c>
      <c r="E26" s="140">
        <v>3520</v>
      </c>
      <c r="F26" s="75">
        <v>880</v>
      </c>
      <c r="G26" s="111"/>
      <c r="H26" s="112"/>
      <c r="I26" s="113"/>
      <c r="J26" s="154">
        <f t="shared" si="0"/>
        <v>880</v>
      </c>
      <c r="K26" s="163">
        <f t="shared" ref="K26" si="1">IF(E26=0,"x",(J26/E26*100))</f>
        <v>25</v>
      </c>
      <c r="L26" s="173"/>
      <c r="M26" s="122"/>
      <c r="N26" s="130"/>
      <c r="O26" s="131"/>
    </row>
    <row r="27" spans="1:15" x14ac:dyDescent="0.25">
      <c r="A27" s="46" t="s">
        <v>6</v>
      </c>
      <c r="B27" s="70">
        <v>501</v>
      </c>
      <c r="C27" s="5">
        <v>295</v>
      </c>
      <c r="D27" s="141">
        <v>290</v>
      </c>
      <c r="E27" s="141">
        <v>290</v>
      </c>
      <c r="F27" s="76">
        <v>53</v>
      </c>
      <c r="G27" s="108"/>
      <c r="H27" s="107"/>
      <c r="I27" s="108"/>
      <c r="J27" s="93">
        <f t="shared" si="0"/>
        <v>53</v>
      </c>
      <c r="K27" s="166">
        <f t="shared" ref="K27:K47" si="2">IF(E27=0,"x",(J27/E27)*100)</f>
        <v>18.275862068965516</v>
      </c>
      <c r="L27" s="173"/>
      <c r="M27" s="124"/>
      <c r="N27" s="132"/>
      <c r="O27" s="133"/>
    </row>
    <row r="28" spans="1:15" x14ac:dyDescent="0.25">
      <c r="A28" s="47" t="s">
        <v>29</v>
      </c>
      <c r="B28" s="72">
        <v>502</v>
      </c>
      <c r="C28" s="5">
        <v>547</v>
      </c>
      <c r="D28" s="142">
        <v>563</v>
      </c>
      <c r="E28" s="142">
        <v>563</v>
      </c>
      <c r="F28" s="77">
        <v>284</v>
      </c>
      <c r="G28" s="103"/>
      <c r="H28" s="104"/>
      <c r="I28" s="103"/>
      <c r="J28" s="153">
        <f t="shared" si="0"/>
        <v>284</v>
      </c>
      <c r="K28" s="162">
        <f t="shared" si="2"/>
        <v>50.444049733570161</v>
      </c>
      <c r="L28" s="173"/>
      <c r="M28" s="121"/>
      <c r="N28" s="128"/>
      <c r="O28" s="129"/>
    </row>
    <row r="29" spans="1:15" x14ac:dyDescent="0.25">
      <c r="A29" s="47" t="s">
        <v>5</v>
      </c>
      <c r="B29" s="72">
        <v>504</v>
      </c>
      <c r="C29" s="5">
        <v>0</v>
      </c>
      <c r="D29" s="142">
        <v>0</v>
      </c>
      <c r="E29" s="142">
        <v>0</v>
      </c>
      <c r="F29" s="77">
        <v>0</v>
      </c>
      <c r="G29" s="103"/>
      <c r="H29" s="104"/>
      <c r="I29" s="103"/>
      <c r="J29" s="153">
        <f t="shared" si="0"/>
        <v>0</v>
      </c>
      <c r="K29" s="162" t="str">
        <f t="shared" si="2"/>
        <v>x</v>
      </c>
      <c r="L29" s="173"/>
      <c r="M29" s="121"/>
      <c r="N29" s="128"/>
      <c r="O29" s="129"/>
    </row>
    <row r="30" spans="1:15" x14ac:dyDescent="0.25">
      <c r="A30" s="47" t="s">
        <v>0</v>
      </c>
      <c r="B30" s="72">
        <v>511</v>
      </c>
      <c r="C30" s="5">
        <v>23</v>
      </c>
      <c r="D30" s="142">
        <v>50</v>
      </c>
      <c r="E30" s="142">
        <v>50</v>
      </c>
      <c r="F30" s="77">
        <v>21</v>
      </c>
      <c r="G30" s="103"/>
      <c r="H30" s="104"/>
      <c r="I30" s="103"/>
      <c r="J30" s="153">
        <f t="shared" si="0"/>
        <v>21</v>
      </c>
      <c r="K30" s="162">
        <f t="shared" si="2"/>
        <v>42</v>
      </c>
      <c r="L30" s="173"/>
      <c r="M30" s="121"/>
      <c r="N30" s="128"/>
      <c r="O30" s="129"/>
    </row>
    <row r="31" spans="1:15" x14ac:dyDescent="0.25">
      <c r="A31" s="47" t="s">
        <v>1</v>
      </c>
      <c r="B31" s="72">
        <v>518</v>
      </c>
      <c r="C31" s="5">
        <v>599</v>
      </c>
      <c r="D31" s="142">
        <v>466</v>
      </c>
      <c r="E31" s="142">
        <v>466</v>
      </c>
      <c r="F31" s="77">
        <v>183</v>
      </c>
      <c r="G31" s="103"/>
      <c r="H31" s="104"/>
      <c r="I31" s="103"/>
      <c r="J31" s="153">
        <f t="shared" si="0"/>
        <v>183</v>
      </c>
      <c r="K31" s="162">
        <f t="shared" si="2"/>
        <v>39.27038626609442</v>
      </c>
      <c r="L31" s="173"/>
      <c r="M31" s="121"/>
      <c r="N31" s="128"/>
      <c r="O31" s="129"/>
    </row>
    <row r="32" spans="1:15" x14ac:dyDescent="0.25">
      <c r="A32" s="47" t="s">
        <v>28</v>
      </c>
      <c r="B32" s="72">
        <v>521</v>
      </c>
      <c r="C32" s="5">
        <v>7952</v>
      </c>
      <c r="D32" s="142">
        <v>8000</v>
      </c>
      <c r="E32" s="142">
        <v>8000</v>
      </c>
      <c r="F32" s="77">
        <v>1814</v>
      </c>
      <c r="G32" s="103"/>
      <c r="H32" s="104"/>
      <c r="I32" s="103"/>
      <c r="J32" s="153">
        <f t="shared" si="0"/>
        <v>1814</v>
      </c>
      <c r="K32" s="162">
        <f t="shared" si="2"/>
        <v>22.675000000000001</v>
      </c>
      <c r="L32" s="173"/>
      <c r="M32" s="121"/>
      <c r="N32" s="128"/>
      <c r="O32" s="129"/>
    </row>
    <row r="33" spans="1:15" x14ac:dyDescent="0.25">
      <c r="A33" s="47" t="s">
        <v>27</v>
      </c>
      <c r="B33" s="72" t="s">
        <v>26</v>
      </c>
      <c r="C33" s="5">
        <v>2961</v>
      </c>
      <c r="D33" s="142">
        <v>3176</v>
      </c>
      <c r="E33" s="142">
        <v>3176</v>
      </c>
      <c r="F33" s="77">
        <v>679</v>
      </c>
      <c r="G33" s="103"/>
      <c r="H33" s="104"/>
      <c r="I33" s="103"/>
      <c r="J33" s="153">
        <f t="shared" si="0"/>
        <v>679</v>
      </c>
      <c r="K33" s="162">
        <f t="shared" si="2"/>
        <v>21.379093198992443</v>
      </c>
      <c r="L33" s="173"/>
      <c r="M33" s="121"/>
      <c r="N33" s="128"/>
      <c r="O33" s="129"/>
    </row>
    <row r="34" spans="1:15" x14ac:dyDescent="0.25">
      <c r="A34" s="47" t="s">
        <v>25</v>
      </c>
      <c r="B34" s="72">
        <v>557</v>
      </c>
      <c r="C34" s="5"/>
      <c r="D34" s="142"/>
      <c r="E34" s="142">
        <v>0</v>
      </c>
      <c r="F34" s="77">
        <v>0</v>
      </c>
      <c r="G34" s="103"/>
      <c r="H34" s="104"/>
      <c r="I34" s="103"/>
      <c r="J34" s="153">
        <f t="shared" si="0"/>
        <v>0</v>
      </c>
      <c r="K34" s="162" t="str">
        <f t="shared" si="2"/>
        <v>x</v>
      </c>
      <c r="L34" s="173"/>
      <c r="M34" s="121"/>
      <c r="N34" s="128"/>
      <c r="O34" s="129"/>
    </row>
    <row r="35" spans="1:15" x14ac:dyDescent="0.25">
      <c r="A35" s="47" t="s">
        <v>2</v>
      </c>
      <c r="B35" s="72">
        <v>551</v>
      </c>
      <c r="C35" s="5">
        <v>35</v>
      </c>
      <c r="D35" s="142">
        <v>178</v>
      </c>
      <c r="E35" s="142">
        <v>178</v>
      </c>
      <c r="F35" s="77">
        <v>8</v>
      </c>
      <c r="G35" s="103"/>
      <c r="H35" s="104"/>
      <c r="I35" s="103"/>
      <c r="J35" s="153">
        <f t="shared" si="0"/>
        <v>8</v>
      </c>
      <c r="K35" s="162">
        <f t="shared" si="2"/>
        <v>4.4943820224719104</v>
      </c>
      <c r="L35" s="173"/>
      <c r="M35" s="121"/>
      <c r="N35" s="128"/>
      <c r="O35" s="129"/>
    </row>
    <row r="36" spans="1:15" ht="13.8" thickBot="1" x14ac:dyDescent="0.3">
      <c r="A36" s="44" t="s">
        <v>24</v>
      </c>
      <c r="B36" s="78" t="s">
        <v>23</v>
      </c>
      <c r="C36" s="7">
        <v>280</v>
      </c>
      <c r="D36" s="143"/>
      <c r="E36" s="143">
        <v>0</v>
      </c>
      <c r="F36" s="79">
        <v>7</v>
      </c>
      <c r="G36" s="98"/>
      <c r="H36" s="105"/>
      <c r="I36" s="103"/>
      <c r="J36" s="154">
        <f t="shared" si="0"/>
        <v>7</v>
      </c>
      <c r="K36" s="163" t="str">
        <f t="shared" si="2"/>
        <v>x</v>
      </c>
      <c r="L36" s="173"/>
      <c r="M36" s="118"/>
      <c r="N36" s="134"/>
      <c r="O36" s="135"/>
    </row>
    <row r="37" spans="1:15" ht="13.8" thickBot="1" x14ac:dyDescent="0.3">
      <c r="A37" s="48" t="s">
        <v>22</v>
      </c>
      <c r="B37" s="81"/>
      <c r="C37" s="82">
        <f t="shared" ref="C37:I37" si="3">SUM(C27:C36)</f>
        <v>12692</v>
      </c>
      <c r="D37" s="82">
        <f t="shared" si="3"/>
        <v>12723</v>
      </c>
      <c r="E37" s="82">
        <f t="shared" si="3"/>
        <v>12723</v>
      </c>
      <c r="F37" s="13">
        <f t="shared" si="3"/>
        <v>3049</v>
      </c>
      <c r="G37" s="114">
        <f t="shared" si="3"/>
        <v>0</v>
      </c>
      <c r="H37" s="28">
        <f t="shared" si="3"/>
        <v>0</v>
      </c>
      <c r="I37" s="114">
        <f t="shared" si="3"/>
        <v>0</v>
      </c>
      <c r="J37" s="82">
        <f t="shared" si="0"/>
        <v>3049</v>
      </c>
      <c r="K37" s="164">
        <f t="shared" si="2"/>
        <v>23.964473787628705</v>
      </c>
      <c r="L37" s="173"/>
      <c r="M37" s="136">
        <f>SUM(M27:M36)</f>
        <v>0</v>
      </c>
      <c r="N37" s="137">
        <f>SUM(N27:N36)</f>
        <v>0</v>
      </c>
      <c r="O37" s="136">
        <f>SUM(O27:O36)</f>
        <v>0</v>
      </c>
    </row>
    <row r="38" spans="1:15" x14ac:dyDescent="0.25">
      <c r="A38" s="46" t="s">
        <v>21</v>
      </c>
      <c r="B38" s="70">
        <v>601</v>
      </c>
      <c r="C38" s="6">
        <v>0</v>
      </c>
      <c r="D38" s="141">
        <v>0</v>
      </c>
      <c r="E38" s="141">
        <v>0</v>
      </c>
      <c r="F38" s="86">
        <v>0</v>
      </c>
      <c r="G38" s="108"/>
      <c r="H38" s="107"/>
      <c r="I38" s="103"/>
      <c r="J38" s="93">
        <f t="shared" si="0"/>
        <v>0</v>
      </c>
      <c r="K38" s="161" t="str">
        <f t="shared" si="2"/>
        <v>x</v>
      </c>
      <c r="L38" s="173"/>
      <c r="M38" s="124"/>
      <c r="N38" s="132"/>
      <c r="O38" s="133"/>
    </row>
    <row r="39" spans="1:15" x14ac:dyDescent="0.25">
      <c r="A39" s="47" t="s">
        <v>20</v>
      </c>
      <c r="B39" s="72">
        <v>602</v>
      </c>
      <c r="C39" s="5">
        <v>434</v>
      </c>
      <c r="D39" s="142">
        <v>420</v>
      </c>
      <c r="E39" s="142">
        <v>420</v>
      </c>
      <c r="F39" s="77">
        <v>126</v>
      </c>
      <c r="G39" s="103"/>
      <c r="H39" s="104"/>
      <c r="I39" s="103"/>
      <c r="J39" s="153">
        <f t="shared" si="0"/>
        <v>126</v>
      </c>
      <c r="K39" s="162">
        <f t="shared" si="2"/>
        <v>30</v>
      </c>
      <c r="L39" s="173"/>
      <c r="M39" s="121"/>
      <c r="N39" s="128"/>
      <c r="O39" s="129"/>
    </row>
    <row r="40" spans="1:15" x14ac:dyDescent="0.25">
      <c r="A40" s="47" t="s">
        <v>19</v>
      </c>
      <c r="B40" s="72">
        <v>604</v>
      </c>
      <c r="C40" s="5">
        <v>0</v>
      </c>
      <c r="D40" s="142">
        <v>0</v>
      </c>
      <c r="E40" s="142">
        <v>0</v>
      </c>
      <c r="F40" s="77">
        <v>0</v>
      </c>
      <c r="G40" s="103"/>
      <c r="H40" s="104"/>
      <c r="I40" s="103"/>
      <c r="J40" s="153">
        <f t="shared" si="0"/>
        <v>0</v>
      </c>
      <c r="K40" s="162" t="str">
        <f t="shared" si="2"/>
        <v>x</v>
      </c>
      <c r="L40" s="173"/>
      <c r="M40" s="121"/>
      <c r="N40" s="128"/>
      <c r="O40" s="129"/>
    </row>
    <row r="41" spans="1:15" x14ac:dyDescent="0.25">
      <c r="A41" s="47" t="s">
        <v>18</v>
      </c>
      <c r="B41" s="72" t="s">
        <v>17</v>
      </c>
      <c r="C41" s="5">
        <v>12223</v>
      </c>
      <c r="D41" s="142">
        <v>12283</v>
      </c>
      <c r="E41" s="142">
        <v>12283</v>
      </c>
      <c r="F41" s="77">
        <v>3226</v>
      </c>
      <c r="G41" s="103"/>
      <c r="H41" s="104"/>
      <c r="I41" s="103"/>
      <c r="J41" s="153">
        <f t="shared" si="0"/>
        <v>3226</v>
      </c>
      <c r="K41" s="162">
        <f t="shared" si="2"/>
        <v>26.263942033705124</v>
      </c>
      <c r="L41" s="173"/>
      <c r="M41" s="121"/>
      <c r="N41" s="128"/>
      <c r="O41" s="129"/>
    </row>
    <row r="42" spans="1:15" ht="13.8" thickBot="1" x14ac:dyDescent="0.3">
      <c r="A42" s="44" t="s">
        <v>7</v>
      </c>
      <c r="B42" s="78" t="s">
        <v>16</v>
      </c>
      <c r="C42" s="4">
        <v>35</v>
      </c>
      <c r="D42" s="143">
        <v>20</v>
      </c>
      <c r="E42" s="143">
        <v>20</v>
      </c>
      <c r="F42" s="79">
        <v>0</v>
      </c>
      <c r="G42" s="98"/>
      <c r="H42" s="105"/>
      <c r="I42" s="103"/>
      <c r="J42" s="154">
        <f t="shared" si="0"/>
        <v>0</v>
      </c>
      <c r="K42" s="163">
        <f t="shared" si="2"/>
        <v>0</v>
      </c>
      <c r="L42" s="173"/>
      <c r="M42" s="118"/>
      <c r="N42" s="134"/>
      <c r="O42" s="135"/>
    </row>
    <row r="43" spans="1:15" ht="13.8" thickBot="1" x14ac:dyDescent="0.3">
      <c r="A43" s="48" t="s">
        <v>15</v>
      </c>
      <c r="B43" s="81" t="s">
        <v>4</v>
      </c>
      <c r="C43" s="82">
        <f t="shared" ref="C43:I43" si="4">SUM(C38:C42)</f>
        <v>12692</v>
      </c>
      <c r="D43" s="82">
        <f t="shared" si="4"/>
        <v>12723</v>
      </c>
      <c r="E43" s="82">
        <f t="shared" si="4"/>
        <v>12723</v>
      </c>
      <c r="F43" s="13">
        <f t="shared" si="4"/>
        <v>3352</v>
      </c>
      <c r="G43" s="114">
        <f t="shared" si="4"/>
        <v>0</v>
      </c>
      <c r="H43" s="28">
        <f t="shared" si="4"/>
        <v>0</v>
      </c>
      <c r="I43" s="115">
        <f t="shared" si="4"/>
        <v>0</v>
      </c>
      <c r="J43" s="82">
        <f t="shared" si="0"/>
        <v>3352</v>
      </c>
      <c r="K43" s="166">
        <f t="shared" si="2"/>
        <v>26.345987581545234</v>
      </c>
      <c r="L43" s="173"/>
      <c r="M43" s="136">
        <f>SUM(M38:M42)</f>
        <v>0</v>
      </c>
      <c r="N43" s="137">
        <f>SUM(N38:N42)</f>
        <v>0</v>
      </c>
      <c r="O43" s="136">
        <f>SUM(O38:O42)</f>
        <v>0</v>
      </c>
    </row>
    <row r="44" spans="1:15" ht="13.8" thickBot="1" x14ac:dyDescent="0.3">
      <c r="A44" s="44"/>
      <c r="B44" s="87"/>
      <c r="C44" s="4"/>
      <c r="D44" s="88"/>
      <c r="E44" s="88"/>
      <c r="F44" s="89"/>
      <c r="G44" s="32"/>
      <c r="H44" s="59"/>
      <c r="I44" s="32"/>
      <c r="J44" s="155"/>
      <c r="K44" s="165"/>
      <c r="L44" s="173"/>
      <c r="M44" s="90"/>
      <c r="N44" s="91"/>
      <c r="O44" s="91"/>
    </row>
    <row r="45" spans="1:15" ht="13.8" thickBot="1" x14ac:dyDescent="0.3">
      <c r="A45" s="92" t="s">
        <v>14</v>
      </c>
      <c r="B45" s="81" t="s">
        <v>4</v>
      </c>
      <c r="C45" s="13">
        <f t="shared" ref="C45:I45" si="5">C43-C41</f>
        <v>469</v>
      </c>
      <c r="D45" s="82">
        <f t="shared" si="5"/>
        <v>440</v>
      </c>
      <c r="E45" s="82">
        <f t="shared" si="5"/>
        <v>440</v>
      </c>
      <c r="F45" s="13">
        <f t="shared" si="5"/>
        <v>126</v>
      </c>
      <c r="G45" s="83">
        <f t="shared" si="5"/>
        <v>0</v>
      </c>
      <c r="H45" s="13">
        <f t="shared" si="5"/>
        <v>0</v>
      </c>
      <c r="I45" s="83">
        <f t="shared" si="5"/>
        <v>0</v>
      </c>
      <c r="J45" s="93">
        <f t="shared" si="0"/>
        <v>126</v>
      </c>
      <c r="K45" s="161">
        <f t="shared" si="2"/>
        <v>28.636363636363637</v>
      </c>
      <c r="L45" s="173"/>
      <c r="M45" s="85">
        <f>M43-M41</f>
        <v>0</v>
      </c>
      <c r="N45" s="84">
        <f>N43-N41</f>
        <v>0</v>
      </c>
      <c r="O45" s="85">
        <f>O43-O41</f>
        <v>0</v>
      </c>
    </row>
    <row r="46" spans="1:15" ht="13.8" thickBot="1" x14ac:dyDescent="0.3">
      <c r="A46" s="48" t="s">
        <v>13</v>
      </c>
      <c r="B46" s="81" t="s">
        <v>4</v>
      </c>
      <c r="C46" s="13">
        <f t="shared" ref="C46:I46" si="6">C43-C37</f>
        <v>0</v>
      </c>
      <c r="D46" s="82">
        <f t="shared" si="6"/>
        <v>0</v>
      </c>
      <c r="E46" s="82">
        <f t="shared" si="6"/>
        <v>0</v>
      </c>
      <c r="F46" s="13">
        <f t="shared" si="6"/>
        <v>303</v>
      </c>
      <c r="G46" s="83">
        <f t="shared" si="6"/>
        <v>0</v>
      </c>
      <c r="H46" s="13">
        <f t="shared" si="6"/>
        <v>0</v>
      </c>
      <c r="I46" s="83">
        <f t="shared" si="6"/>
        <v>0</v>
      </c>
      <c r="J46" s="93">
        <f t="shared" si="0"/>
        <v>303</v>
      </c>
      <c r="K46" s="161" t="str">
        <f t="shared" si="2"/>
        <v>x</v>
      </c>
      <c r="L46" s="173"/>
      <c r="M46" s="85">
        <f>M43-M37</f>
        <v>0</v>
      </c>
      <c r="N46" s="84">
        <f>N43-N37</f>
        <v>0</v>
      </c>
      <c r="O46" s="85">
        <f>O43-O37</f>
        <v>0</v>
      </c>
    </row>
    <row r="47" spans="1:15" ht="13.8" thickBot="1" x14ac:dyDescent="0.3">
      <c r="A47" s="94" t="s">
        <v>12</v>
      </c>
      <c r="B47" s="95" t="s">
        <v>4</v>
      </c>
      <c r="C47" s="13">
        <f t="shared" ref="C47:I47" si="7">C46-C41</f>
        <v>-12223</v>
      </c>
      <c r="D47" s="82">
        <f t="shared" si="7"/>
        <v>-12283</v>
      </c>
      <c r="E47" s="82">
        <f t="shared" si="7"/>
        <v>-12283</v>
      </c>
      <c r="F47" s="13">
        <f t="shared" si="7"/>
        <v>-2923</v>
      </c>
      <c r="G47" s="83">
        <f t="shared" si="7"/>
        <v>0</v>
      </c>
      <c r="H47" s="13">
        <f t="shared" si="7"/>
        <v>0</v>
      </c>
      <c r="I47" s="83">
        <f t="shared" si="7"/>
        <v>0</v>
      </c>
      <c r="J47" s="82">
        <f t="shared" si="0"/>
        <v>-2923</v>
      </c>
      <c r="K47" s="161">
        <f t="shared" si="2"/>
        <v>23.797117967923146</v>
      </c>
      <c r="L47" s="173"/>
      <c r="M47" s="85">
        <f>M46-M41</f>
        <v>0</v>
      </c>
      <c r="N47" s="84">
        <f>N46-N41</f>
        <v>0</v>
      </c>
      <c r="O47" s="85">
        <f>O46-O41</f>
        <v>0</v>
      </c>
    </row>
    <row r="50" spans="1:10" ht="13.8" x14ac:dyDescent="0.25">
      <c r="A50" s="50" t="s">
        <v>11</v>
      </c>
    </row>
    <row r="51" spans="1:10" ht="13.8" x14ac:dyDescent="0.25">
      <c r="A51" s="51" t="s">
        <v>10</v>
      </c>
    </row>
    <row r="52" spans="1:10" ht="13.8" x14ac:dyDescent="0.25">
      <c r="A52" s="52" t="s">
        <v>9</v>
      </c>
    </row>
    <row r="53" spans="1:10" s="24" customFormat="1" ht="13.8" x14ac:dyDescent="0.25">
      <c r="A53" s="52" t="s">
        <v>61</v>
      </c>
      <c r="B53" s="25"/>
      <c r="E53" s="26"/>
      <c r="F53" s="26"/>
      <c r="G53" s="26"/>
      <c r="H53" s="26"/>
      <c r="I53" s="26"/>
      <c r="J53" s="26"/>
    </row>
    <row r="56" spans="1:10" x14ac:dyDescent="0.25">
      <c r="A56" s="39" t="s">
        <v>102</v>
      </c>
    </row>
    <row r="58" spans="1:10" x14ac:dyDescent="0.25">
      <c r="A58" s="39" t="s">
        <v>105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108_Městské muzeum a galerie</vt:lpstr>
      <vt:lpstr>216_Městská knihovna</vt:lpstr>
      <vt:lpstr>226_Tereza</vt:lpstr>
      <vt:lpstr>227_Domov seniorů</vt:lpstr>
      <vt:lpstr>310_Technické služby</vt:lpstr>
      <vt:lpstr>4002_MŠ Břetislavova</vt:lpstr>
      <vt:lpstr>4004_MŠ Hřbiotvní</vt:lpstr>
      <vt:lpstr>4005_MŠ Na Valtické</vt:lpstr>
      <vt:lpstr>4007_MŠ U Splavu</vt:lpstr>
      <vt:lpstr>4010_MŠ Okružní</vt:lpstr>
      <vt:lpstr>4011_MŠ Osvobození</vt:lpstr>
      <vt:lpstr>4204_ZŠ Komenského</vt:lpstr>
      <vt:lpstr>4205_ZŠ a MŠ Kpt. Nálepky</vt:lpstr>
      <vt:lpstr>4206_ZŠ a MŠ Kupkova</vt:lpstr>
      <vt:lpstr>4207_ZŠ Na Valtické</vt:lpstr>
      <vt:lpstr>4209_ZŠ Slovácká</vt:lpstr>
      <vt:lpstr>4211_ZŠ J. Noháče</vt:lpstr>
      <vt:lpstr>4306_ZUŠ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Kristýna Honzů</dc:creator>
  <cp:lastModifiedBy>Švendová Ivana</cp:lastModifiedBy>
  <cp:lastPrinted>2020-04-20T13:14:45Z</cp:lastPrinted>
  <dcterms:created xsi:type="dcterms:W3CDTF">2017-01-02T10:31:38Z</dcterms:created>
  <dcterms:modified xsi:type="dcterms:W3CDTF">2026-05-06T08:09:12Z</dcterms:modified>
</cp:coreProperties>
</file>